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gorman\Desktop\ABRC Spreadsheets and Graphs 08.18.2023\JPEG Graphs for Nature paper 03.14.2023\spreadsheets\Spreadsheets with new title- waiting for VERIFICATION\"/>
    </mc:Choice>
  </mc:AlternateContent>
  <xr:revisionPtr revIDLastSave="0" documentId="13_ncr:1_{4C5D4333-7129-4D32-ABDD-65E06A515273}" xr6:coauthVersionLast="47" xr6:coauthVersionMax="47" xr10:uidLastSave="{00000000-0000-0000-0000-000000000000}"/>
  <bookViews>
    <workbookView xWindow="-28920" yWindow="-120" windowWidth="29040" windowHeight="15840" xr2:uid="{DD30F472-5EB2-4CB4-A3CB-5153F25DA8BE}"/>
  </bookViews>
  <sheets>
    <sheet name="Baseline,1mopMI,6mopTX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5" i="1" l="1"/>
  <c r="K65" i="1"/>
  <c r="I54" i="1"/>
  <c r="G38" i="1" l="1"/>
  <c r="G37" i="1"/>
  <c r="G19" i="1"/>
  <c r="G18" i="1"/>
  <c r="I37" i="1"/>
  <c r="I38" i="1"/>
  <c r="I18" i="1"/>
  <c r="J18" i="1"/>
  <c r="K18" i="1"/>
  <c r="L18" i="1"/>
  <c r="M18" i="1"/>
  <c r="D19" i="1"/>
  <c r="I19" i="1"/>
  <c r="J19" i="1"/>
  <c r="K19" i="1"/>
  <c r="L19" i="1"/>
  <c r="M19" i="1"/>
  <c r="J37" i="1"/>
  <c r="K37" i="1"/>
  <c r="L37" i="1"/>
  <c r="M37" i="1"/>
  <c r="D38" i="1"/>
  <c r="J38" i="1"/>
  <c r="K38" i="1"/>
  <c r="L38" i="1"/>
  <c r="M38" i="1"/>
  <c r="G53" i="1"/>
  <c r="H53" i="1"/>
  <c r="I53" i="1"/>
  <c r="J53" i="1"/>
  <c r="K53" i="1"/>
  <c r="L53" i="1"/>
  <c r="M53" i="1"/>
  <c r="D54" i="1"/>
  <c r="G54" i="1"/>
  <c r="H54" i="1"/>
  <c r="J54" i="1"/>
  <c r="K54" i="1"/>
  <c r="L54" i="1"/>
  <c r="M54" i="1"/>
  <c r="B63" i="1"/>
  <c r="G65" i="1"/>
  <c r="H65" i="1"/>
  <c r="I65" i="1"/>
  <c r="J65" i="1"/>
  <c r="M65" i="1"/>
  <c r="D66" i="1"/>
  <c r="G66" i="1"/>
  <c r="H66" i="1"/>
  <c r="I66" i="1"/>
  <c r="J66" i="1"/>
  <c r="K66" i="1"/>
  <c r="L66" i="1"/>
  <c r="M6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Elijah Lefkowitz</author>
  </authors>
  <commentList>
    <comment ref="C15" authorId="0" shapeId="0" xr:uid="{E3E9C564-A41F-4312-A4D9-B97FFFA21DCC}">
      <text>
        <r>
          <rPr>
            <b/>
            <sz val="9"/>
            <color indexed="81"/>
            <rFont val="Tahoma"/>
            <family val="2"/>
          </rPr>
          <t>Elijah Lefkowitz:</t>
        </r>
        <r>
          <rPr>
            <sz val="9"/>
            <color indexed="81"/>
            <rFont val="Tahoma"/>
            <family val="2"/>
          </rPr>
          <t xml:space="preserve">
Verified date to be 03-02-2020 per Sherry
Changed to above date 9/1/2021 AG </t>
        </r>
      </text>
    </comment>
    <comment ref="C28" authorId="0" shapeId="0" xr:uid="{D10438DA-00E5-4342-8EDE-FB37F79458B1}">
      <text>
        <r>
          <rPr>
            <b/>
            <sz val="9"/>
            <color indexed="81"/>
            <rFont val="Tahoma"/>
            <family val="2"/>
          </rPr>
          <t>Elijah Lefkowitz:</t>
        </r>
        <r>
          <rPr>
            <sz val="9"/>
            <color indexed="81"/>
            <rFont val="Tahoma"/>
            <family val="2"/>
          </rPr>
          <t xml:space="preserve">
Verified date to be 05-06-2019 per Sherry
Changed to above date 9/1/2021 AG </t>
        </r>
      </text>
    </comment>
    <comment ref="C45" authorId="0" shapeId="0" xr:uid="{9FE937A7-6DC4-45F5-B45D-77458B720E73}">
      <text>
        <r>
          <rPr>
            <b/>
            <sz val="9"/>
            <color indexed="81"/>
            <rFont val="Tahoma"/>
            <family val="2"/>
          </rPr>
          <t xml:space="preserve">Elijah Lefkowitz
-erified the endpoint date is 07-01-2019 -- per Sherry
Changed to above date
 9/1/2021 AG </t>
        </r>
      </text>
    </comment>
    <comment ref="C61" authorId="0" shapeId="0" xr:uid="{F9393B39-C20D-4F91-83FE-482189ACACCB}">
      <text>
        <r>
          <rPr>
            <b/>
            <sz val="9"/>
            <color indexed="81"/>
            <rFont val="Tahoma"/>
            <family val="2"/>
          </rPr>
          <t>Elijah Lefkowitz:</t>
        </r>
        <r>
          <rPr>
            <sz val="9"/>
            <color indexed="81"/>
            <rFont val="Tahoma"/>
            <family val="2"/>
          </rPr>
          <t xml:space="preserve">
Verified date to be 04-12-2021 per Sherry
Cahnged to above date 9/1/2021 AG </t>
        </r>
      </text>
    </comment>
  </commentList>
</comments>
</file>

<file path=xl/sharedStrings.xml><?xml version="1.0" encoding="utf-8"?>
<sst xmlns="http://schemas.openxmlformats.org/spreadsheetml/2006/main" count="235" uniqueCount="87">
  <si>
    <t>3.3 ± 1.0 (N=6)</t>
  </si>
  <si>
    <t>3.8 ± 0.3</t>
  </si>
  <si>
    <t>3.3 ± 1.5 (N=10)</t>
  </si>
  <si>
    <t>4.9 ± 0.8</t>
  </si>
  <si>
    <t>Right Atrial Pressure (mmHg)</t>
  </si>
  <si>
    <t>3.3 ± 0.3</t>
  </si>
  <si>
    <t>3.5 ± 0.2</t>
  </si>
  <si>
    <t>4.1 ± 0.8</t>
  </si>
  <si>
    <t>Cardiac Output (L/min)</t>
  </si>
  <si>
    <t>6.9 ± 1.8</t>
  </si>
  <si>
    <t>6.7 ± 0.5</t>
  </si>
  <si>
    <t>4.8 ± 1.2</t>
  </si>
  <si>
    <t>7.6 ± 1.4</t>
  </si>
  <si>
    <t>PA Wedge Pressure (mmHg)</t>
  </si>
  <si>
    <t>7.5 ± 1.6</t>
  </si>
  <si>
    <t>8.5 ± 0.8</t>
  </si>
  <si>
    <t>6.4 ± 1.3</t>
  </si>
  <si>
    <t>PA Diastolic Pressure (mmHg)</t>
  </si>
  <si>
    <t>19.5 ± 2.0</t>
  </si>
  <si>
    <t xml:space="preserve">19.4 ± 2.9 </t>
  </si>
  <si>
    <t>18.3 ± 1.0</t>
  </si>
  <si>
    <t xml:space="preserve">22.0 ± 2.1 </t>
  </si>
  <si>
    <t>PA Systolic Pressure (mmHg)</t>
  </si>
  <si>
    <t>MyCardia (n=7)</t>
  </si>
  <si>
    <t>CHF Control (n=4)</t>
  </si>
  <si>
    <t xml:space="preserve"> (n=10)</t>
  </si>
  <si>
    <t>6-month post-TX</t>
  </si>
  <si>
    <t>1-month post-MI (n=11)</t>
  </si>
  <si>
    <t>Baseline</t>
  </si>
  <si>
    <t>Sigma Plot Statistics</t>
  </si>
  <si>
    <t>Pulmonary Pressures</t>
  </si>
  <si>
    <t>N=</t>
  </si>
  <si>
    <t>15m pMI</t>
  </si>
  <si>
    <t>6m pMI</t>
  </si>
  <si>
    <t>Wedge Pressure (mmHg)</t>
  </si>
  <si>
    <t>Diastolic Pressure (mmHg)</t>
  </si>
  <si>
    <t>Systolic Pressure (mmHg)</t>
  </si>
  <si>
    <t>HEART (g)</t>
  </si>
  <si>
    <t xml:space="preserve">BWT (kg) </t>
  </si>
  <si>
    <t>Treatment</t>
  </si>
  <si>
    <t>Study</t>
  </si>
  <si>
    <t>PIG #</t>
  </si>
  <si>
    <t>DATE</t>
  </si>
  <si>
    <t>Age</t>
  </si>
  <si>
    <t>DOB</t>
  </si>
  <si>
    <t>x</t>
  </si>
  <si>
    <t>15m p MI</t>
  </si>
  <si>
    <t>not recorded</t>
  </si>
  <si>
    <t>NA</t>
  </si>
  <si>
    <t xml:space="preserve">1m pMI </t>
  </si>
  <si>
    <t>1m pMI</t>
  </si>
  <si>
    <t>none recorded</t>
  </si>
  <si>
    <t>0.619*</t>
  </si>
  <si>
    <t>0.884*</t>
  </si>
  <si>
    <t>0.222**</t>
  </si>
  <si>
    <t>0.592*</t>
  </si>
  <si>
    <t xml:space="preserve">NA </t>
  </si>
  <si>
    <t>0.396*</t>
  </si>
  <si>
    <t>0.805*</t>
  </si>
  <si>
    <t>3.7 ± 0.2</t>
  </si>
  <si>
    <t>**Welch's t-test = equal variance test failed</t>
  </si>
  <si>
    <t>0.951**</t>
  </si>
  <si>
    <t>*Mann-Whitney Rank Sum Test = Normality test failed</t>
  </si>
  <si>
    <t>0.315*</t>
  </si>
  <si>
    <t>0.375**</t>
  </si>
  <si>
    <t>10.3 ± 1.7</t>
  </si>
  <si>
    <t>6mo pTX MyCardia</t>
  </si>
  <si>
    <t xml:space="preserve"> 6mo pTX control</t>
  </si>
  <si>
    <t>1mo pMI</t>
  </si>
  <si>
    <t xml:space="preserve"> 6mo pTX control vs</t>
  </si>
  <si>
    <t>1mo pMI vs</t>
  </si>
  <si>
    <t>Baseline vs</t>
  </si>
  <si>
    <t>06.01.2022gg</t>
  </si>
  <si>
    <t>Table for Dr. Goldman 06.01.2022gg</t>
  </si>
  <si>
    <t xml:space="preserve">Baseline </t>
  </si>
  <si>
    <t>Patch</t>
  </si>
  <si>
    <t>Control</t>
  </si>
  <si>
    <t xml:space="preserve">1-month post Myocardial Infarction </t>
  </si>
  <si>
    <t>updated 10.04.2023gg</t>
  </si>
  <si>
    <t>Verified by:</t>
  </si>
  <si>
    <t xml:space="preserve">Pulmonary Artery </t>
  </si>
  <si>
    <t>6-month post treatment - PATCH</t>
  </si>
  <si>
    <t>6-month post treatment - CONTROL</t>
  </si>
  <si>
    <t>AVG</t>
  </si>
  <si>
    <t>SEM</t>
  </si>
  <si>
    <t>Right Heart Parameter Data</t>
  </si>
  <si>
    <t>TABLE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</si>
</sst>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1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8"/>
      <color theme="1"/>
      <name val="Arial"/>
      <family val="2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164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4" fontId="3" fillId="0" borderId="8" xfId="0" applyNumberFormat="1" applyFont="1" applyBorder="1" applyAlignment="1">
      <alignment horizontal="center"/>
    </xf>
    <xf numFmtId="14" fontId="3" fillId="0" borderId="0" xfId="0" applyNumberFormat="1" applyFont="1" applyAlignment="1">
      <alignment horizontal="center"/>
    </xf>
    <xf numFmtId="14" fontId="3" fillId="0" borderId="10" xfId="0" applyNumberFormat="1" applyFont="1" applyBorder="1" applyAlignment="1">
      <alignment horizontal="center"/>
    </xf>
    <xf numFmtId="14" fontId="3" fillId="0" borderId="12" xfId="0" applyNumberFormat="1" applyFont="1" applyBorder="1" applyAlignment="1">
      <alignment horizontal="center"/>
    </xf>
    <xf numFmtId="14" fontId="5" fillId="0" borderId="10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14" xfId="0" applyFont="1" applyBorder="1" applyAlignment="1">
      <alignment horizontal="right" vertical="center" wrapText="1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7" fillId="0" borderId="0" xfId="0" applyNumberFormat="1" applyFont="1" applyAlignment="1">
      <alignment horizontal="center"/>
    </xf>
    <xf numFmtId="1" fontId="5" fillId="0" borderId="8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" fontId="3" fillId="0" borderId="8" xfId="0" applyNumberFormat="1" applyFont="1" applyBorder="1" applyAlignment="1">
      <alignment horizontal="center"/>
    </xf>
    <xf numFmtId="14" fontId="3" fillId="0" borderId="13" xfId="0" applyNumberFormat="1" applyFont="1" applyBorder="1" applyAlignment="1">
      <alignment horizontal="center"/>
    </xf>
    <xf numFmtId="164" fontId="0" fillId="0" borderId="0" xfId="0" applyNumberFormat="1" applyAlignment="1">
      <alignment horizontal="right"/>
    </xf>
    <xf numFmtId="1" fontId="0" fillId="0" borderId="0" xfId="0" applyNumberFormat="1" applyAlignment="1">
      <alignment horizontal="left"/>
    </xf>
    <xf numFmtId="16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4" fontId="0" fillId="0" borderId="0" xfId="0" applyNumberFormat="1" applyAlignment="1">
      <alignment horizontal="left"/>
    </xf>
    <xf numFmtId="0" fontId="11" fillId="0" borderId="0" xfId="0" applyFont="1"/>
    <xf numFmtId="164" fontId="11" fillId="0" borderId="0" xfId="0" applyNumberFormat="1" applyFont="1"/>
    <xf numFmtId="0" fontId="12" fillId="0" borderId="0" xfId="0" applyFont="1"/>
    <xf numFmtId="0" fontId="13" fillId="0" borderId="0" xfId="0" applyFont="1"/>
    <xf numFmtId="0" fontId="12" fillId="0" borderId="15" xfId="0" applyFont="1" applyBorder="1"/>
    <xf numFmtId="14" fontId="5" fillId="0" borderId="8" xfId="0" applyNumberFormat="1" applyFont="1" applyBorder="1" applyAlignment="1">
      <alignment horizontal="center"/>
    </xf>
    <xf numFmtId="0" fontId="11" fillId="0" borderId="15" xfId="0" applyFont="1" applyBorder="1"/>
    <xf numFmtId="164" fontId="14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14" fontId="3" fillId="0" borderId="20" xfId="0" applyNumberFormat="1" applyFont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64" fontId="6" fillId="0" borderId="16" xfId="0" applyNumberFormat="1" applyFont="1" applyBorder="1" applyAlignment="1">
      <alignment horizontal="center"/>
    </xf>
    <xf numFmtId="1" fontId="6" fillId="0" borderId="16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4" fontId="3" fillId="0" borderId="22" xfId="0" applyNumberFormat="1" applyFont="1" applyBorder="1" applyAlignment="1">
      <alignment horizontal="center"/>
    </xf>
    <xf numFmtId="14" fontId="5" fillId="0" borderId="22" xfId="0" applyNumberFormat="1" applyFont="1" applyBorder="1" applyAlignment="1">
      <alignment horizontal="center"/>
    </xf>
    <xf numFmtId="164" fontId="8" fillId="0" borderId="17" xfId="0" applyNumberFormat="1" applyFont="1" applyBorder="1" applyAlignment="1">
      <alignment horizontal="center"/>
    </xf>
    <xf numFmtId="164" fontId="8" fillId="0" borderId="18" xfId="0" applyNumberFormat="1" applyFont="1" applyBorder="1" applyAlignment="1">
      <alignment horizontal="center"/>
    </xf>
    <xf numFmtId="164" fontId="8" fillId="0" borderId="19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1BB86-AB73-4475-90B0-CF0F8BDCA4FD}">
  <dimension ref="A1:AL66"/>
  <sheetViews>
    <sheetView tabSelected="1" zoomScale="95" zoomScaleNormal="95" workbookViewId="0">
      <selection activeCell="D4" sqref="D4"/>
    </sheetView>
  </sheetViews>
  <sheetFormatPr defaultRowHeight="15" x14ac:dyDescent="0.25"/>
  <cols>
    <col min="1" max="1" width="18.7109375" style="1" bestFit="1" customWidth="1"/>
    <col min="2" max="2" width="9.140625" style="1"/>
    <col min="3" max="3" width="11.85546875" style="1" bestFit="1" customWidth="1"/>
    <col min="4" max="4" width="9.140625" style="22"/>
    <col min="5" max="5" width="9.140625" style="1"/>
    <col min="6" max="6" width="11.42578125" style="1" bestFit="1" customWidth="1"/>
    <col min="7" max="7" width="10.85546875" style="1" bestFit="1" customWidth="1"/>
    <col min="8" max="8" width="11.5703125" style="1" bestFit="1" customWidth="1"/>
    <col min="9" max="9" width="27.5703125" style="1" bestFit="1" customWidth="1"/>
    <col min="10" max="10" width="28.42578125" style="1" bestFit="1" customWidth="1"/>
    <col min="11" max="11" width="26.7109375" style="1" bestFit="1" customWidth="1"/>
    <col min="12" max="12" width="24.140625" style="1" bestFit="1" customWidth="1"/>
    <col min="13" max="13" width="32.140625" style="1" bestFit="1" customWidth="1"/>
    <col min="14" max="21" width="27.140625" style="1" customWidth="1"/>
    <col min="22" max="22" width="11.28515625" style="1" customWidth="1"/>
    <col min="23" max="24" width="9.140625" style="1"/>
    <col min="25" max="25" width="27.7109375" style="1" bestFit="1" customWidth="1"/>
    <col min="26" max="26" width="15.140625" style="1" customWidth="1"/>
    <col min="27" max="27" width="28" style="1" customWidth="1"/>
    <col min="28" max="28" width="18.42578125" style="1" bestFit="1" customWidth="1"/>
    <col min="29" max="29" width="24.28515625" style="1" bestFit="1" customWidth="1"/>
    <col min="30" max="30" width="34.28515625" style="1" customWidth="1"/>
    <col min="31" max="31" width="18.85546875" style="1" bestFit="1" customWidth="1"/>
    <col min="32" max="32" width="15.85546875" style="1" bestFit="1" customWidth="1"/>
    <col min="33" max="33" width="18.28515625" style="1" bestFit="1" customWidth="1"/>
    <col min="34" max="34" width="15.85546875" style="1" bestFit="1" customWidth="1"/>
    <col min="35" max="36" width="17.5703125" style="1" bestFit="1" customWidth="1"/>
    <col min="37" max="16384" width="9.140625" style="1"/>
  </cols>
  <sheetData>
    <row r="1" spans="1:38" customFormat="1" ht="15.75" x14ac:dyDescent="0.25">
      <c r="A1" s="36"/>
      <c r="B1" s="36"/>
      <c r="C1" s="36"/>
      <c r="D1" s="36"/>
      <c r="E1" s="36"/>
      <c r="F1" s="36"/>
      <c r="G1" s="36"/>
      <c r="H1" s="37"/>
      <c r="I1" s="36"/>
      <c r="J1" s="36"/>
      <c r="K1" s="36"/>
      <c r="AC1" s="6"/>
      <c r="AD1" s="6"/>
      <c r="AE1" s="6"/>
      <c r="AF1" s="6"/>
      <c r="AG1" s="6"/>
      <c r="AH1" s="6"/>
      <c r="AI1" s="6"/>
    </row>
    <row r="2" spans="1:38" customFormat="1" ht="18.75" thickBot="1" x14ac:dyDescent="0.3">
      <c r="A2" s="38" t="s">
        <v>86</v>
      </c>
      <c r="B2" s="38" t="s">
        <v>85</v>
      </c>
      <c r="C2" s="36"/>
      <c r="D2" s="36"/>
      <c r="E2" s="36"/>
      <c r="F2" s="1"/>
      <c r="G2" s="36"/>
      <c r="H2" s="39" t="s">
        <v>78</v>
      </c>
      <c r="I2" s="36"/>
      <c r="J2" s="40" t="s">
        <v>79</v>
      </c>
      <c r="K2" s="42"/>
      <c r="AC2" s="6"/>
      <c r="AD2" s="6"/>
      <c r="AE2" s="6"/>
      <c r="AF2" s="6"/>
      <c r="AG2" s="6"/>
      <c r="AH2" s="6"/>
      <c r="AI2" s="6"/>
    </row>
    <row r="3" spans="1:38" customFormat="1" ht="15.75" x14ac:dyDescent="0.25">
      <c r="A3" s="36"/>
      <c r="B3" s="36"/>
      <c r="C3" s="36"/>
      <c r="D3" s="36"/>
      <c r="E3" s="36"/>
      <c r="F3" s="36"/>
      <c r="G3" s="36"/>
      <c r="H3" s="37"/>
      <c r="I3" s="36"/>
      <c r="J3" s="36"/>
      <c r="K3" s="36"/>
      <c r="AC3" s="6"/>
      <c r="AD3" s="6"/>
      <c r="AE3" s="6"/>
      <c r="AF3" s="6"/>
      <c r="AG3" s="6"/>
      <c r="AH3" s="6"/>
      <c r="AI3" s="6"/>
    </row>
    <row r="4" spans="1:38" ht="24" thickBot="1" x14ac:dyDescent="0.4">
      <c r="A4" s="43" t="s">
        <v>74</v>
      </c>
      <c r="Y4" s="1" t="s">
        <v>73</v>
      </c>
    </row>
    <row r="5" spans="1:38" ht="19.5" thickBot="1" x14ac:dyDescent="0.35">
      <c r="I5" s="56" t="s">
        <v>80</v>
      </c>
      <c r="J5" s="57"/>
      <c r="K5" s="58"/>
    </row>
    <row r="6" spans="1:38" ht="15.75" customHeight="1" thickBot="1" x14ac:dyDescent="0.3">
      <c r="A6" s="51" t="s">
        <v>44</v>
      </c>
      <c r="B6" s="51" t="s">
        <v>43</v>
      </c>
      <c r="C6" s="51" t="s">
        <v>42</v>
      </c>
      <c r="D6" s="52" t="s">
        <v>41</v>
      </c>
      <c r="E6" s="51" t="s">
        <v>40</v>
      </c>
      <c r="F6" s="51" t="s">
        <v>39</v>
      </c>
      <c r="G6" s="51" t="s">
        <v>38</v>
      </c>
      <c r="H6" s="51" t="s">
        <v>37</v>
      </c>
      <c r="I6" s="51" t="s">
        <v>36</v>
      </c>
      <c r="J6" s="51" t="s">
        <v>35</v>
      </c>
      <c r="K6" s="51" t="s">
        <v>34</v>
      </c>
      <c r="L6" s="51" t="s">
        <v>8</v>
      </c>
      <c r="M6" s="51" t="s">
        <v>4</v>
      </c>
      <c r="N6" s="21"/>
      <c r="O6" s="21"/>
      <c r="P6" s="21"/>
      <c r="Q6" s="21"/>
      <c r="R6" s="21"/>
      <c r="S6" s="21"/>
      <c r="T6" s="21"/>
      <c r="U6" s="21"/>
      <c r="AE6" s="21" t="s">
        <v>29</v>
      </c>
      <c r="AF6" s="21" t="s">
        <v>72</v>
      </c>
      <c r="AG6" s="21"/>
      <c r="AH6" s="21"/>
      <c r="AI6" s="21"/>
      <c r="AJ6" s="21"/>
    </row>
    <row r="7" spans="1:38" ht="15.75" thickBot="1" x14ac:dyDescent="0.3">
      <c r="A7" s="13">
        <v>43080</v>
      </c>
      <c r="B7" s="53">
        <v>0.99726027397260275</v>
      </c>
      <c r="C7" s="46">
        <v>43444</v>
      </c>
      <c r="D7" s="47">
        <v>3848</v>
      </c>
      <c r="E7" s="48" t="s">
        <v>28</v>
      </c>
      <c r="F7" s="48" t="s">
        <v>48</v>
      </c>
      <c r="G7" s="48">
        <v>51.4</v>
      </c>
      <c r="H7" s="48" t="s">
        <v>48</v>
      </c>
      <c r="I7" s="49">
        <v>25.0044</v>
      </c>
      <c r="J7" s="50">
        <v>15.726800000000001</v>
      </c>
      <c r="K7" s="1">
        <v>8.1888199999999998</v>
      </c>
      <c r="L7" s="50">
        <v>11.200000000000001</v>
      </c>
      <c r="M7" s="49">
        <v>4</v>
      </c>
      <c r="Y7" s="59" t="s">
        <v>30</v>
      </c>
      <c r="Z7" s="60"/>
      <c r="AA7" s="60"/>
      <c r="AB7" s="60"/>
      <c r="AC7" s="61"/>
      <c r="AE7" s="21"/>
      <c r="AF7" s="21"/>
      <c r="AG7" s="21"/>
      <c r="AH7" s="21"/>
      <c r="AI7" s="21"/>
      <c r="AJ7" s="21"/>
    </row>
    <row r="8" spans="1:38" x14ac:dyDescent="0.25">
      <c r="A8" s="41">
        <v>43112</v>
      </c>
      <c r="B8" s="9">
        <v>0.92876712328767119</v>
      </c>
      <c r="C8" s="12">
        <v>43451</v>
      </c>
      <c r="D8" s="24">
        <v>4365</v>
      </c>
      <c r="E8" s="9" t="s">
        <v>28</v>
      </c>
      <c r="F8" s="9" t="s">
        <v>48</v>
      </c>
      <c r="G8" s="9">
        <v>49.7</v>
      </c>
      <c r="H8" s="9" t="s">
        <v>48</v>
      </c>
      <c r="I8" s="7">
        <v>26.7807</v>
      </c>
      <c r="J8" s="8">
        <v>14.5527</v>
      </c>
      <c r="K8" s="7">
        <v>12.648999999999999</v>
      </c>
      <c r="L8" s="8">
        <v>5.1000000000000005</v>
      </c>
      <c r="M8" s="7">
        <v>9</v>
      </c>
      <c r="Y8" s="62"/>
      <c r="Z8" s="5" t="s">
        <v>28</v>
      </c>
      <c r="AA8" s="64" t="s">
        <v>27</v>
      </c>
      <c r="AB8" s="5" t="s">
        <v>26</v>
      </c>
      <c r="AC8" s="5" t="s">
        <v>26</v>
      </c>
      <c r="AE8" s="21" t="s">
        <v>71</v>
      </c>
      <c r="AF8" s="21" t="s">
        <v>71</v>
      </c>
      <c r="AG8" s="21" t="s">
        <v>71</v>
      </c>
      <c r="AH8" s="21" t="s">
        <v>70</v>
      </c>
      <c r="AI8" s="21" t="s">
        <v>70</v>
      </c>
      <c r="AJ8" s="21" t="s">
        <v>69</v>
      </c>
    </row>
    <row r="9" spans="1:38" ht="15.75" thickBot="1" x14ac:dyDescent="0.3">
      <c r="A9" s="10">
        <v>43167</v>
      </c>
      <c r="B9" s="9">
        <v>1.0657534246575342</v>
      </c>
      <c r="C9" s="12">
        <v>43556</v>
      </c>
      <c r="D9" s="29">
        <v>5173</v>
      </c>
      <c r="E9" s="12" t="s">
        <v>28</v>
      </c>
      <c r="F9" s="9" t="s">
        <v>48</v>
      </c>
      <c r="G9" s="9">
        <v>43.6</v>
      </c>
      <c r="H9" s="9" t="s">
        <v>48</v>
      </c>
      <c r="I9" s="7">
        <v>21.052099999999999</v>
      </c>
      <c r="J9" s="8">
        <v>8.4696300000000004</v>
      </c>
      <c r="K9" s="7">
        <v>6.3654700000000002</v>
      </c>
      <c r="L9" s="8">
        <v>2.1</v>
      </c>
      <c r="M9" s="7">
        <v>1</v>
      </c>
      <c r="Y9" s="63"/>
      <c r="Z9" s="4" t="s">
        <v>25</v>
      </c>
      <c r="AA9" s="65"/>
      <c r="AB9" s="4" t="s">
        <v>24</v>
      </c>
      <c r="AC9" s="4" t="s">
        <v>23</v>
      </c>
      <c r="AE9" s="21" t="s">
        <v>68</v>
      </c>
      <c r="AF9" s="21" t="s">
        <v>67</v>
      </c>
      <c r="AG9" s="21" t="s">
        <v>66</v>
      </c>
      <c r="AH9" s="21" t="s">
        <v>67</v>
      </c>
      <c r="AI9" s="21" t="s">
        <v>66</v>
      </c>
      <c r="AJ9" s="21" t="s">
        <v>66</v>
      </c>
    </row>
    <row r="10" spans="1:38" ht="15.75" thickBot="1" x14ac:dyDescent="0.3">
      <c r="A10" s="10">
        <v>43166</v>
      </c>
      <c r="B10" s="9">
        <v>1.0876712328767124</v>
      </c>
      <c r="C10" s="12">
        <v>43563</v>
      </c>
      <c r="D10" s="29">
        <v>5179</v>
      </c>
      <c r="E10" s="9" t="s">
        <v>28</v>
      </c>
      <c r="F10" s="9" t="s">
        <v>48</v>
      </c>
      <c r="G10" s="9">
        <v>45</v>
      </c>
      <c r="H10" s="9" t="s">
        <v>48</v>
      </c>
      <c r="I10" s="7">
        <v>24.173200000000001</v>
      </c>
      <c r="J10" s="8">
        <v>6.9227600000000002</v>
      </c>
      <c r="K10" s="7">
        <v>5.3943000000000003</v>
      </c>
      <c r="L10" s="8">
        <v>4.3999999999999995</v>
      </c>
      <c r="M10" s="7">
        <v>4</v>
      </c>
      <c r="Y10" s="3" t="s">
        <v>22</v>
      </c>
      <c r="Z10" s="2" t="s">
        <v>21</v>
      </c>
      <c r="AA10" s="2" t="s">
        <v>20</v>
      </c>
      <c r="AB10" s="2" t="s">
        <v>19</v>
      </c>
      <c r="AC10" s="2" t="s">
        <v>18</v>
      </c>
      <c r="AD10" s="19" t="s">
        <v>22</v>
      </c>
      <c r="AE10" s="18">
        <v>0.11</v>
      </c>
      <c r="AF10" s="18">
        <v>0.501</v>
      </c>
      <c r="AG10" s="18">
        <v>0.40600000000000003</v>
      </c>
      <c r="AH10" s="18">
        <v>0.73</v>
      </c>
      <c r="AI10" s="18">
        <v>0.56499999999999995</v>
      </c>
      <c r="AJ10" s="18">
        <v>0.98899999999999999</v>
      </c>
    </row>
    <row r="11" spans="1:38" ht="15.75" thickBot="1" x14ac:dyDescent="0.3">
      <c r="A11" s="10">
        <v>43169</v>
      </c>
      <c r="B11" s="9">
        <v>1.0986301369863014</v>
      </c>
      <c r="C11" s="12">
        <v>43570</v>
      </c>
      <c r="D11" s="29">
        <v>5180</v>
      </c>
      <c r="E11" s="9" t="s">
        <v>28</v>
      </c>
      <c r="F11" s="9" t="s">
        <v>48</v>
      </c>
      <c r="G11" s="9">
        <v>45</v>
      </c>
      <c r="H11" s="9" t="s">
        <v>48</v>
      </c>
      <c r="I11" s="7">
        <v>25.267199999999999</v>
      </c>
      <c r="J11" s="8">
        <v>14.9565</v>
      </c>
      <c r="K11" s="7">
        <v>6.2360800000000003</v>
      </c>
      <c r="L11" s="8">
        <v>3.5666666666666664</v>
      </c>
      <c r="M11" s="7">
        <v>7</v>
      </c>
      <c r="Y11" s="3" t="s">
        <v>17</v>
      </c>
      <c r="Z11" s="2" t="s">
        <v>65</v>
      </c>
      <c r="AA11" s="2" t="s">
        <v>16</v>
      </c>
      <c r="AB11" s="2" t="s">
        <v>15</v>
      </c>
      <c r="AC11" s="2" t="s">
        <v>14</v>
      </c>
      <c r="AD11" s="19" t="s">
        <v>17</v>
      </c>
      <c r="AE11" s="18">
        <v>0.85</v>
      </c>
      <c r="AF11" s="18" t="s">
        <v>64</v>
      </c>
      <c r="AG11" s="18">
        <v>0.28100000000000003</v>
      </c>
      <c r="AH11" s="18">
        <v>0.36</v>
      </c>
      <c r="AI11" s="18">
        <v>0.60399999999999998</v>
      </c>
      <c r="AJ11" s="18" t="s">
        <v>63</v>
      </c>
      <c r="AL11" s="20" t="s">
        <v>62</v>
      </c>
    </row>
    <row r="12" spans="1:38" ht="15.75" thickBot="1" x14ac:dyDescent="0.3">
      <c r="A12" s="10">
        <v>43166</v>
      </c>
      <c r="B12" s="9">
        <v>1.1260273972602739</v>
      </c>
      <c r="C12" s="12">
        <v>43577</v>
      </c>
      <c r="D12" s="29">
        <v>5233</v>
      </c>
      <c r="E12" s="9" t="s">
        <v>28</v>
      </c>
      <c r="F12" s="9" t="s">
        <v>48</v>
      </c>
      <c r="G12" s="9">
        <v>51</v>
      </c>
      <c r="H12" s="9" t="s">
        <v>48</v>
      </c>
      <c r="I12" s="7">
        <v>15.6212</v>
      </c>
      <c r="J12" s="8">
        <v>4.5935300000000003</v>
      </c>
      <c r="K12" s="7">
        <v>5.5577699999999997</v>
      </c>
      <c r="L12" s="8">
        <v>3.0666666666666664</v>
      </c>
      <c r="M12" s="7">
        <v>1</v>
      </c>
      <c r="Y12" s="3" t="s">
        <v>13</v>
      </c>
      <c r="Z12" s="2" t="s">
        <v>12</v>
      </c>
      <c r="AA12" s="2" t="s">
        <v>11</v>
      </c>
      <c r="AB12" s="2" t="s">
        <v>10</v>
      </c>
      <c r="AC12" s="2" t="s">
        <v>9</v>
      </c>
      <c r="AD12" s="19" t="s">
        <v>13</v>
      </c>
      <c r="AE12" s="18">
        <v>0.13600000000000001</v>
      </c>
      <c r="AF12" s="18">
        <v>0.71799999999999997</v>
      </c>
      <c r="AG12" s="18">
        <v>0.754</v>
      </c>
      <c r="AH12" s="18">
        <v>0.36</v>
      </c>
      <c r="AI12" s="18">
        <v>0.32400000000000001</v>
      </c>
      <c r="AJ12" s="18" t="s">
        <v>61</v>
      </c>
      <c r="AL12" s="20" t="s">
        <v>60</v>
      </c>
    </row>
    <row r="13" spans="1:38" ht="15.75" thickBot="1" x14ac:dyDescent="0.3">
      <c r="A13" s="10">
        <v>43272</v>
      </c>
      <c r="B13" s="9">
        <v>1.1616438356164382</v>
      </c>
      <c r="C13" s="12">
        <v>43696</v>
      </c>
      <c r="D13" s="29">
        <v>6608</v>
      </c>
      <c r="E13" s="9" t="s">
        <v>28</v>
      </c>
      <c r="F13" s="9" t="s">
        <v>48</v>
      </c>
      <c r="G13" s="9">
        <v>41.8</v>
      </c>
      <c r="H13" s="9" t="s">
        <v>48</v>
      </c>
      <c r="I13" s="7">
        <v>26.534099999999999</v>
      </c>
      <c r="J13" s="8">
        <v>18.2075</v>
      </c>
      <c r="K13" s="7">
        <v>15.216900000000001</v>
      </c>
      <c r="L13" s="8">
        <v>3.1333333333333333</v>
      </c>
      <c r="M13" s="7">
        <v>8</v>
      </c>
      <c r="Y13" s="3" t="s">
        <v>8</v>
      </c>
      <c r="Z13" s="2" t="s">
        <v>7</v>
      </c>
      <c r="AA13" s="2" t="s">
        <v>6</v>
      </c>
      <c r="AB13" s="2" t="s">
        <v>59</v>
      </c>
      <c r="AC13" s="2" t="s">
        <v>5</v>
      </c>
      <c r="AD13" s="19" t="s">
        <v>8</v>
      </c>
      <c r="AE13" s="18" t="s">
        <v>58</v>
      </c>
      <c r="AF13" s="18" t="s">
        <v>57</v>
      </c>
      <c r="AG13" s="18">
        <v>0.73099999999999998</v>
      </c>
      <c r="AH13" s="18">
        <v>0.65700000000000003</v>
      </c>
      <c r="AI13" s="18">
        <v>0.626</v>
      </c>
      <c r="AJ13" s="18">
        <v>0.33100000000000002</v>
      </c>
    </row>
    <row r="14" spans="1:38" ht="15.75" thickBot="1" x14ac:dyDescent="0.3">
      <c r="A14" s="10">
        <v>43340</v>
      </c>
      <c r="B14" s="9">
        <v>0.9945205479452055</v>
      </c>
      <c r="C14" s="12">
        <v>43703</v>
      </c>
      <c r="D14" s="29">
        <v>7245</v>
      </c>
      <c r="E14" s="9" t="s">
        <v>28</v>
      </c>
      <c r="F14" s="9" t="s">
        <v>48</v>
      </c>
      <c r="G14" s="9">
        <v>42.5</v>
      </c>
      <c r="H14" s="9" t="s">
        <v>56</v>
      </c>
      <c r="I14" s="7">
        <v>16.203399999999998</v>
      </c>
      <c r="J14" s="8">
        <v>5.8346200000000001</v>
      </c>
      <c r="K14" s="7">
        <v>4.9694000000000003</v>
      </c>
      <c r="L14" s="8">
        <v>2.5666666666666664</v>
      </c>
      <c r="M14" s="7">
        <v>5</v>
      </c>
      <c r="Y14" s="3" t="s">
        <v>4</v>
      </c>
      <c r="Z14" s="2" t="s">
        <v>3</v>
      </c>
      <c r="AA14" s="2" t="s">
        <v>2</v>
      </c>
      <c r="AB14" s="2" t="s">
        <v>1</v>
      </c>
      <c r="AC14" s="2" t="s">
        <v>0</v>
      </c>
      <c r="AD14" s="19" t="s">
        <v>4</v>
      </c>
      <c r="AE14" s="18" t="s">
        <v>55</v>
      </c>
      <c r="AF14" s="18" t="s">
        <v>54</v>
      </c>
      <c r="AG14" s="18">
        <v>0.25700000000000001</v>
      </c>
      <c r="AH14" s="18" t="s">
        <v>53</v>
      </c>
      <c r="AI14" s="18" t="s">
        <v>52</v>
      </c>
      <c r="AJ14" s="18">
        <v>0.73899999999999999</v>
      </c>
    </row>
    <row r="15" spans="1:38" x14ac:dyDescent="0.25">
      <c r="A15" s="12">
        <v>43451</v>
      </c>
      <c r="B15" s="9">
        <v>1.2082191780821918</v>
      </c>
      <c r="C15" s="14">
        <v>43892</v>
      </c>
      <c r="D15" s="29">
        <v>7705</v>
      </c>
      <c r="E15" s="9" t="s">
        <v>28</v>
      </c>
      <c r="F15" s="9" t="s">
        <v>48</v>
      </c>
      <c r="G15" s="9">
        <v>42.6</v>
      </c>
      <c r="H15" s="9" t="s">
        <v>48</v>
      </c>
      <c r="I15" s="7">
        <v>9</v>
      </c>
      <c r="J15" s="8">
        <v>2</v>
      </c>
      <c r="K15" s="7">
        <v>0</v>
      </c>
      <c r="L15" s="8">
        <v>3.2333333333333329</v>
      </c>
      <c r="M15" s="7">
        <v>4</v>
      </c>
    </row>
    <row r="16" spans="1:38" x14ac:dyDescent="0.25">
      <c r="A16" s="12">
        <v>43529</v>
      </c>
      <c r="B16" s="9">
        <v>1.0328767123287672</v>
      </c>
      <c r="C16" s="10">
        <v>43906</v>
      </c>
      <c r="D16" s="24">
        <v>8186</v>
      </c>
      <c r="E16" s="9" t="s">
        <v>28</v>
      </c>
      <c r="F16" s="9" t="s">
        <v>48</v>
      </c>
      <c r="G16" s="9">
        <v>47.7</v>
      </c>
      <c r="H16" s="9" t="s">
        <v>48</v>
      </c>
      <c r="I16" s="7">
        <v>30.6175</v>
      </c>
      <c r="J16" s="8">
        <v>11.571300000000001</v>
      </c>
      <c r="K16" s="7">
        <v>11.328099999999999</v>
      </c>
      <c r="L16" s="8">
        <v>2.9333333333333336</v>
      </c>
      <c r="M16" s="7">
        <v>6</v>
      </c>
    </row>
    <row r="17" spans="1:36" x14ac:dyDescent="0.25">
      <c r="A17" s="11"/>
      <c r="B17" s="33"/>
      <c r="C17" s="11"/>
      <c r="D17" s="34"/>
      <c r="E17" s="33"/>
      <c r="F17" s="9"/>
      <c r="G17" s="9"/>
      <c r="H17" s="9"/>
      <c r="K17" s="7"/>
      <c r="L17" s="8"/>
      <c r="M17" s="7"/>
    </row>
    <row r="18" spans="1:36" x14ac:dyDescent="0.25">
      <c r="F18" s="15" t="s">
        <v>83</v>
      </c>
      <c r="G18" s="15">
        <f>AVERAGE(G7:G16)</f>
        <v>46.03</v>
      </c>
      <c r="H18" s="15"/>
      <c r="I18" s="15">
        <f>AVERAGE(I7:I16)</f>
        <v>22.025379999999998</v>
      </c>
      <c r="J18" s="15">
        <f>AVERAGE(J7:J16)</f>
        <v>10.283534</v>
      </c>
      <c r="K18" s="15">
        <f>AVERAGE(K7:K16)</f>
        <v>7.5905840000000016</v>
      </c>
      <c r="L18" s="15">
        <f>AVERAGE(L7:L16)</f>
        <v>4.1300000000000008</v>
      </c>
      <c r="M18" s="15">
        <f>AVERAGE(M7:M16)</f>
        <v>4.9000000000000004</v>
      </c>
    </row>
    <row r="19" spans="1:36" x14ac:dyDescent="0.25">
      <c r="C19" s="31" t="s">
        <v>31</v>
      </c>
      <c r="D19" s="32">
        <f>COUNT(I7:I16)</f>
        <v>10</v>
      </c>
      <c r="F19" s="15" t="s">
        <v>84</v>
      </c>
      <c r="G19" s="15">
        <f>STDEV(G7:G16)/SQRT(COUNT(G7:G16))</f>
        <v>1.1544166395967175</v>
      </c>
      <c r="H19" s="15"/>
      <c r="I19" s="15">
        <f>STDEV(I7:I16)/SQRT(COUNT(I7:I16))</f>
        <v>2.0717142900291843</v>
      </c>
      <c r="J19" s="15">
        <f>STDEV(J7:J16)/SQRT(COUNT(J7:J16))</f>
        <v>1.7304786723403707</v>
      </c>
      <c r="K19" s="15">
        <f>STDEV(K7:K16)/SQRT(COUNT(K7:K16))</f>
        <v>1.3938529051678612</v>
      </c>
      <c r="L19" s="15">
        <f>STDEV(L7:L16)/SQRT(COUNT(L7:L16))</f>
        <v>0.83160487412392292</v>
      </c>
      <c r="M19" s="15">
        <f>STDEV(M7:M16)/SQRT(COUNT(M7:M16))</f>
        <v>0.84918261352379987</v>
      </c>
    </row>
    <row r="20" spans="1:36" s="16" customFormat="1" ht="28.5" x14ac:dyDescent="0.45">
      <c r="D20" s="23"/>
    </row>
    <row r="21" spans="1:36" s="16" customFormat="1" ht="28.5" x14ac:dyDescent="0.45">
      <c r="A21" s="44" t="s">
        <v>77</v>
      </c>
      <c r="D21" s="23"/>
    </row>
    <row r="22" spans="1:36" ht="15.75" thickBot="1" x14ac:dyDescent="0.3">
      <c r="A22" s="35"/>
    </row>
    <row r="23" spans="1:36" ht="19.5" thickBot="1" x14ac:dyDescent="0.35">
      <c r="I23" s="56" t="s">
        <v>80</v>
      </c>
      <c r="J23" s="57"/>
      <c r="K23" s="58"/>
    </row>
    <row r="24" spans="1:36" ht="15.75" customHeight="1" thickBot="1" x14ac:dyDescent="0.3">
      <c r="A24" s="51" t="s">
        <v>44</v>
      </c>
      <c r="B24" s="51" t="s">
        <v>43</v>
      </c>
      <c r="C24" s="51" t="s">
        <v>42</v>
      </c>
      <c r="D24" s="52" t="s">
        <v>41</v>
      </c>
      <c r="E24" s="51" t="s">
        <v>40</v>
      </c>
      <c r="F24" s="51" t="s">
        <v>39</v>
      </c>
      <c r="G24" s="51" t="s">
        <v>38</v>
      </c>
      <c r="H24" s="51" t="s">
        <v>37</v>
      </c>
      <c r="I24" s="51" t="s">
        <v>36</v>
      </c>
      <c r="J24" s="51" t="s">
        <v>35</v>
      </c>
      <c r="K24" s="51" t="s">
        <v>34</v>
      </c>
      <c r="L24" s="51" t="s">
        <v>8</v>
      </c>
      <c r="M24" s="51" t="s">
        <v>4</v>
      </c>
      <c r="N24" s="21"/>
      <c r="O24" s="21"/>
      <c r="P24" s="21"/>
      <c r="Q24" s="21"/>
      <c r="R24" s="21"/>
      <c r="S24" s="21"/>
      <c r="T24" s="21"/>
      <c r="U24" s="21"/>
      <c r="AE24" s="21" t="s">
        <v>29</v>
      </c>
      <c r="AF24" s="21" t="s">
        <v>72</v>
      </c>
      <c r="AG24" s="21"/>
      <c r="AH24" s="21"/>
      <c r="AI24" s="21"/>
      <c r="AJ24" s="21"/>
    </row>
    <row r="25" spans="1:36" x14ac:dyDescent="0.25">
      <c r="A25" s="30">
        <v>43080</v>
      </c>
      <c r="B25" s="48">
        <v>1.0931506849315069</v>
      </c>
      <c r="C25" s="12">
        <v>43479</v>
      </c>
      <c r="D25" s="29">
        <v>3848</v>
      </c>
      <c r="E25" s="9" t="s">
        <v>50</v>
      </c>
      <c r="F25" s="9" t="s">
        <v>48</v>
      </c>
      <c r="G25" s="9">
        <v>54.7</v>
      </c>
      <c r="H25" s="9" t="s">
        <v>48</v>
      </c>
      <c r="I25" s="7">
        <v>14.7959</v>
      </c>
      <c r="J25" s="8">
        <v>-1.3209299999999999</v>
      </c>
      <c r="K25" s="7">
        <v>-3.4291200000000002</v>
      </c>
      <c r="L25" s="8">
        <v>4.166666666666667</v>
      </c>
      <c r="M25" s="7">
        <v>-9</v>
      </c>
    </row>
    <row r="26" spans="1:36" x14ac:dyDescent="0.25">
      <c r="A26" s="41">
        <v>43112</v>
      </c>
      <c r="B26" s="9">
        <v>1.0630136986301371</v>
      </c>
      <c r="C26" s="12">
        <v>43500</v>
      </c>
      <c r="D26" s="24">
        <v>4365</v>
      </c>
      <c r="E26" s="9" t="s">
        <v>50</v>
      </c>
      <c r="F26" s="9" t="s">
        <v>48</v>
      </c>
      <c r="G26" s="9">
        <v>51.4</v>
      </c>
      <c r="H26" s="9" t="s">
        <v>48</v>
      </c>
      <c r="I26" s="7">
        <v>19.3489</v>
      </c>
      <c r="J26" s="8">
        <v>9.7819000000000003</v>
      </c>
      <c r="K26" s="7">
        <v>9.2475199999999997</v>
      </c>
      <c r="L26" s="8">
        <v>4.7</v>
      </c>
      <c r="M26" s="7">
        <v>6</v>
      </c>
      <c r="V26" s="1" t="s">
        <v>45</v>
      </c>
    </row>
    <row r="27" spans="1:36" x14ac:dyDescent="0.25">
      <c r="A27" s="10">
        <v>43167</v>
      </c>
      <c r="B27" s="9">
        <v>1.1424657534246576</v>
      </c>
      <c r="C27" s="12">
        <v>43584</v>
      </c>
      <c r="D27" s="29">
        <v>5173</v>
      </c>
      <c r="E27" s="9" t="s">
        <v>50</v>
      </c>
      <c r="F27" s="9" t="s">
        <v>48</v>
      </c>
      <c r="G27" s="9">
        <v>44</v>
      </c>
      <c r="H27" s="9" t="s">
        <v>48</v>
      </c>
      <c r="I27" s="7">
        <v>17.867599999999999</v>
      </c>
      <c r="J27" s="8">
        <v>5.84152</v>
      </c>
      <c r="K27" s="7">
        <v>6.3432700000000004</v>
      </c>
      <c r="L27" s="8">
        <v>2.6666666666666665</v>
      </c>
      <c r="M27" s="7">
        <v>4</v>
      </c>
    </row>
    <row r="28" spans="1:36" x14ac:dyDescent="0.25">
      <c r="A28" s="10">
        <v>43166</v>
      </c>
      <c r="B28" s="9">
        <v>1.1643835616438356</v>
      </c>
      <c r="C28" s="14">
        <v>43591</v>
      </c>
      <c r="D28" s="29">
        <v>5179</v>
      </c>
      <c r="E28" s="9" t="s">
        <v>50</v>
      </c>
      <c r="F28" s="9" t="s">
        <v>48</v>
      </c>
      <c r="G28" s="9">
        <v>46</v>
      </c>
      <c r="H28" s="9" t="s">
        <v>48</v>
      </c>
      <c r="I28" s="7">
        <v>14</v>
      </c>
      <c r="J28" s="8">
        <v>6</v>
      </c>
      <c r="K28" s="7">
        <v>5.5137200000000002</v>
      </c>
      <c r="L28" s="8">
        <v>4.1000000000000005</v>
      </c>
      <c r="M28" s="7">
        <v>2</v>
      </c>
    </row>
    <row r="29" spans="1:36" x14ac:dyDescent="0.25">
      <c r="A29" s="10">
        <v>43169</v>
      </c>
      <c r="B29" s="9">
        <v>1.1753424657534246</v>
      </c>
      <c r="C29" s="12">
        <v>43598</v>
      </c>
      <c r="D29" s="29">
        <v>5180</v>
      </c>
      <c r="E29" s="9" t="s">
        <v>50</v>
      </c>
      <c r="F29" s="9" t="s">
        <v>48</v>
      </c>
      <c r="G29" s="9">
        <v>45</v>
      </c>
      <c r="H29" s="9" t="s">
        <v>48</v>
      </c>
      <c r="I29" s="7">
        <v>19.680399999999999</v>
      </c>
      <c r="J29" s="8">
        <v>6.1033999999999997</v>
      </c>
      <c r="K29" s="7">
        <v>2.4611399999999999</v>
      </c>
      <c r="L29" s="8">
        <v>4.3</v>
      </c>
      <c r="M29" s="7">
        <v>7</v>
      </c>
    </row>
    <row r="30" spans="1:36" x14ac:dyDescent="0.25">
      <c r="A30" s="10">
        <v>43166</v>
      </c>
      <c r="B30" s="9">
        <v>1.2027397260273973</v>
      </c>
      <c r="C30" s="12">
        <v>43605</v>
      </c>
      <c r="D30" s="29">
        <v>5233</v>
      </c>
      <c r="E30" s="9" t="s">
        <v>50</v>
      </c>
      <c r="F30" s="9" t="s">
        <v>48</v>
      </c>
      <c r="G30" s="9">
        <v>48.1</v>
      </c>
      <c r="H30" s="9" t="s">
        <v>48</v>
      </c>
      <c r="I30" s="7">
        <v>18.624099999999999</v>
      </c>
      <c r="J30" s="8">
        <v>5.2937399999999997</v>
      </c>
      <c r="K30" s="7">
        <v>8.3307400000000005</v>
      </c>
      <c r="L30" s="8">
        <v>3.6</v>
      </c>
      <c r="M30" s="7" t="s">
        <v>51</v>
      </c>
    </row>
    <row r="31" spans="1:36" x14ac:dyDescent="0.25">
      <c r="A31" s="10">
        <v>43272</v>
      </c>
      <c r="B31" s="9">
        <v>1.2383561643835617</v>
      </c>
      <c r="C31" s="12">
        <v>43724</v>
      </c>
      <c r="D31" s="29">
        <v>6608</v>
      </c>
      <c r="E31" s="9" t="s">
        <v>50</v>
      </c>
      <c r="F31" s="9" t="s">
        <v>48</v>
      </c>
      <c r="G31" s="9">
        <v>44.5</v>
      </c>
      <c r="H31" s="9" t="s">
        <v>48</v>
      </c>
      <c r="I31" s="7">
        <v>13.653499999999999</v>
      </c>
      <c r="J31" s="8">
        <v>1.0612999999999999</v>
      </c>
      <c r="K31" s="7">
        <v>-1.53759</v>
      </c>
      <c r="L31" s="8">
        <v>2.1999999999999997</v>
      </c>
      <c r="M31" s="7">
        <v>4</v>
      </c>
    </row>
    <row r="32" spans="1:36" x14ac:dyDescent="0.25">
      <c r="A32" s="10">
        <v>43340</v>
      </c>
      <c r="B32" s="9">
        <v>1.0712328767123287</v>
      </c>
      <c r="C32" s="12">
        <v>43731</v>
      </c>
      <c r="D32" s="29">
        <v>7245</v>
      </c>
      <c r="E32" s="9" t="s">
        <v>50</v>
      </c>
      <c r="F32" s="9" t="s">
        <v>48</v>
      </c>
      <c r="G32" s="9">
        <v>42.5</v>
      </c>
      <c r="H32" s="9" t="s">
        <v>48</v>
      </c>
      <c r="I32" s="7">
        <v>16.932500000000001</v>
      </c>
      <c r="J32" s="8">
        <v>6.5498900000000004</v>
      </c>
      <c r="K32" s="7">
        <v>7.4188299999999998</v>
      </c>
      <c r="L32" s="8">
        <v>2.333333333333333</v>
      </c>
      <c r="M32" s="7">
        <v>2</v>
      </c>
    </row>
    <row r="33" spans="1:36" x14ac:dyDescent="0.25">
      <c r="A33" s="12">
        <v>43451</v>
      </c>
      <c r="B33" s="9">
        <v>1.8794520547945206</v>
      </c>
      <c r="C33" s="10">
        <v>44130</v>
      </c>
      <c r="D33" s="29">
        <v>7705</v>
      </c>
      <c r="E33" s="9" t="s">
        <v>49</v>
      </c>
      <c r="F33" s="9" t="s">
        <v>48</v>
      </c>
      <c r="G33" s="9">
        <v>49.2</v>
      </c>
      <c r="H33" s="9" t="s">
        <v>48</v>
      </c>
      <c r="I33" s="7">
        <v>21.5562</v>
      </c>
      <c r="J33" s="8">
        <v>14.571099999999999</v>
      </c>
      <c r="K33" s="7">
        <v>4.8908199999999997</v>
      </c>
      <c r="L33" s="8">
        <v>3.4666666666666668</v>
      </c>
      <c r="M33" s="7">
        <v>8</v>
      </c>
    </row>
    <row r="34" spans="1:36" x14ac:dyDescent="0.25">
      <c r="A34" s="12">
        <v>43529</v>
      </c>
      <c r="B34" s="9">
        <v>1.7</v>
      </c>
      <c r="C34" s="10">
        <v>44137</v>
      </c>
      <c r="D34" s="24">
        <v>8186</v>
      </c>
      <c r="E34" s="9" t="s">
        <v>49</v>
      </c>
      <c r="F34" s="9" t="s">
        <v>48</v>
      </c>
      <c r="G34" s="9">
        <v>44.6</v>
      </c>
      <c r="H34" s="9" t="s">
        <v>48</v>
      </c>
      <c r="I34" s="7">
        <v>20.938500000000001</v>
      </c>
      <c r="J34" s="8">
        <v>7.1518699999999997</v>
      </c>
      <c r="K34" s="7">
        <v>6.32789</v>
      </c>
      <c r="L34" s="8">
        <v>3.6999999999999997</v>
      </c>
      <c r="M34" s="7">
        <v>7</v>
      </c>
    </row>
    <row r="35" spans="1:36" x14ac:dyDescent="0.25">
      <c r="A35" s="12">
        <v>43530</v>
      </c>
      <c r="B35" s="9">
        <v>1.8547945205479452</v>
      </c>
      <c r="C35" s="10">
        <v>44207</v>
      </c>
      <c r="D35" s="29">
        <v>8193</v>
      </c>
      <c r="E35" s="9" t="s">
        <v>49</v>
      </c>
      <c r="F35" s="9" t="s">
        <v>48</v>
      </c>
      <c r="G35" s="9">
        <v>48.6</v>
      </c>
      <c r="H35" s="9" t="s">
        <v>48</v>
      </c>
      <c r="I35" s="7">
        <v>23.9132</v>
      </c>
      <c r="J35" s="8">
        <v>9.5967900000000004</v>
      </c>
      <c r="K35" s="7">
        <v>6.7112100000000003</v>
      </c>
      <c r="L35" s="8">
        <v>3.4666666666666668</v>
      </c>
      <c r="M35" s="7">
        <v>2</v>
      </c>
    </row>
    <row r="36" spans="1:36" x14ac:dyDescent="0.25">
      <c r="A36" s="11"/>
      <c r="B36" s="33"/>
      <c r="C36" s="11"/>
      <c r="D36" s="34"/>
      <c r="E36" s="33"/>
      <c r="F36" s="9"/>
      <c r="G36" s="9"/>
      <c r="H36" s="9"/>
      <c r="I36" s="7"/>
      <c r="J36" s="8"/>
      <c r="K36" s="7"/>
      <c r="L36" s="8"/>
      <c r="M36" s="7"/>
    </row>
    <row r="37" spans="1:36" x14ac:dyDescent="0.25">
      <c r="F37" s="15" t="s">
        <v>83</v>
      </c>
      <c r="G37" s="15">
        <f>AVERAGE(G25:G35)</f>
        <v>47.145454545454548</v>
      </c>
      <c r="H37" s="15"/>
      <c r="I37" s="15">
        <f>AVERAGE(I25:I35)</f>
        <v>18.300981818181814</v>
      </c>
      <c r="J37" s="15">
        <f>AVERAGE(J25:J35)</f>
        <v>6.4209618181818193</v>
      </c>
      <c r="K37" s="15">
        <f>AVERAGE(K25:K35)</f>
        <v>4.7525845454545452</v>
      </c>
      <c r="L37" s="15">
        <f>AVERAGE(L25:L35)</f>
        <v>3.5181818181818185</v>
      </c>
      <c r="M37" s="15">
        <f>AVERAGE(M25:M35)</f>
        <v>3.3</v>
      </c>
    </row>
    <row r="38" spans="1:36" x14ac:dyDescent="0.25">
      <c r="C38" s="31" t="s">
        <v>31</v>
      </c>
      <c r="D38" s="32">
        <f>COUNT(D25:D35)</f>
        <v>11</v>
      </c>
      <c r="F38" s="15" t="s">
        <v>84</v>
      </c>
      <c r="G38" s="15">
        <f>STDEV(G25:G35)/SQRT(COUNT(G25:G35))</f>
        <v>1.1007735822315337</v>
      </c>
      <c r="H38" s="15"/>
      <c r="I38" s="15">
        <f>STDEV(I25:I35)/SQRT(COUNT(I25:I35))</f>
        <v>0.98441937467711538</v>
      </c>
      <c r="J38" s="15">
        <f>STDEV(J25:J35)/SQRT(COUNT(J25:J35))</f>
        <v>1.2753063506110049</v>
      </c>
      <c r="K38" s="15">
        <f>STDEV(K25:K35)/SQRT(COUNT(K25:K35))</f>
        <v>1.2110113226340764</v>
      </c>
      <c r="L38" s="15">
        <f>STDEV(L25:L35)/SQRT(COUNT(L25:L35))</f>
        <v>0.24640295634637785</v>
      </c>
      <c r="M38" s="15">
        <f>STDEV(M25:M35)/SQRT(COUNT(M25:M35))</f>
        <v>1.5423647068345698</v>
      </c>
    </row>
    <row r="42" spans="1:36" ht="24" thickBot="1" x14ac:dyDescent="0.4">
      <c r="A42" s="45" t="s">
        <v>81</v>
      </c>
    </row>
    <row r="43" spans="1:36" ht="19.5" thickBot="1" x14ac:dyDescent="0.35">
      <c r="I43" s="56" t="s">
        <v>80</v>
      </c>
      <c r="J43" s="57"/>
      <c r="K43" s="58"/>
    </row>
    <row r="44" spans="1:36" ht="15.75" customHeight="1" thickBot="1" x14ac:dyDescent="0.3">
      <c r="A44" s="51" t="s">
        <v>44</v>
      </c>
      <c r="B44" s="51" t="s">
        <v>43</v>
      </c>
      <c r="C44" s="51" t="s">
        <v>42</v>
      </c>
      <c r="D44" s="52" t="s">
        <v>41</v>
      </c>
      <c r="E44" s="51" t="s">
        <v>40</v>
      </c>
      <c r="F44" s="51" t="s">
        <v>39</v>
      </c>
      <c r="G44" s="51" t="s">
        <v>38</v>
      </c>
      <c r="H44" s="51" t="s">
        <v>37</v>
      </c>
      <c r="I44" s="51" t="s">
        <v>36</v>
      </c>
      <c r="J44" s="51" t="s">
        <v>35</v>
      </c>
      <c r="K44" s="51" t="s">
        <v>34</v>
      </c>
      <c r="L44" s="51" t="s">
        <v>8</v>
      </c>
      <c r="M44" s="51" t="s">
        <v>4</v>
      </c>
      <c r="N44" s="21"/>
      <c r="O44" s="21"/>
      <c r="P44" s="21"/>
      <c r="Q44" s="21"/>
      <c r="R44" s="21"/>
      <c r="S44" s="21"/>
      <c r="T44" s="21"/>
      <c r="U44" s="21"/>
      <c r="AE44" s="21" t="s">
        <v>29</v>
      </c>
      <c r="AF44" s="21" t="s">
        <v>72</v>
      </c>
      <c r="AG44" s="21"/>
      <c r="AH44" s="21"/>
      <c r="AI44" s="21"/>
      <c r="AJ44" s="21"/>
    </row>
    <row r="45" spans="1:36" x14ac:dyDescent="0.25">
      <c r="A45" s="30">
        <v>43080</v>
      </c>
      <c r="B45" s="53">
        <v>1.5534246575342465</v>
      </c>
      <c r="C45" s="14">
        <v>43647</v>
      </c>
      <c r="D45" s="29">
        <v>3848</v>
      </c>
      <c r="E45" s="9" t="s">
        <v>33</v>
      </c>
      <c r="F45" s="9" t="s">
        <v>75</v>
      </c>
      <c r="G45" s="9">
        <v>59.5</v>
      </c>
      <c r="H45" s="9">
        <v>298</v>
      </c>
      <c r="I45" s="7">
        <v>17.8703</v>
      </c>
      <c r="J45" s="8">
        <v>7.33521</v>
      </c>
      <c r="K45" s="7">
        <v>5.9599900000000003</v>
      </c>
      <c r="L45" s="8">
        <v>4.3</v>
      </c>
      <c r="M45" s="7">
        <v>4</v>
      </c>
    </row>
    <row r="46" spans="1:36" x14ac:dyDescent="0.25">
      <c r="A46" s="10">
        <v>43169</v>
      </c>
      <c r="B46" s="17">
        <v>1.6356164383561644</v>
      </c>
      <c r="C46" s="12">
        <v>43766</v>
      </c>
      <c r="D46" s="29">
        <v>5180</v>
      </c>
      <c r="E46" s="9" t="s">
        <v>33</v>
      </c>
      <c r="F46" s="9" t="s">
        <v>75</v>
      </c>
      <c r="G46" s="9">
        <v>41.9</v>
      </c>
      <c r="H46" s="9">
        <v>198</v>
      </c>
      <c r="I46" s="7">
        <v>17.114999999999998</v>
      </c>
      <c r="J46" s="8">
        <v>5.5844699999999996</v>
      </c>
      <c r="K46" s="7">
        <v>2.85704</v>
      </c>
      <c r="L46" s="8">
        <v>4.166666666666667</v>
      </c>
      <c r="M46" s="7">
        <v>3</v>
      </c>
    </row>
    <row r="47" spans="1:36" x14ac:dyDescent="0.25">
      <c r="A47" s="10">
        <v>43166</v>
      </c>
      <c r="B47" s="17">
        <v>1.6630136986301369</v>
      </c>
      <c r="C47" s="12">
        <v>43773</v>
      </c>
      <c r="D47" s="29">
        <v>5233</v>
      </c>
      <c r="E47" s="9" t="s">
        <v>33</v>
      </c>
      <c r="F47" s="9" t="s">
        <v>75</v>
      </c>
      <c r="G47" s="9">
        <v>47.5</v>
      </c>
      <c r="H47" s="9">
        <v>215</v>
      </c>
      <c r="I47" s="7">
        <v>21.682700000000001</v>
      </c>
      <c r="J47" s="8">
        <v>7.5954800000000002</v>
      </c>
      <c r="K47" s="7">
        <v>9.0329800000000002</v>
      </c>
      <c r="L47" s="8">
        <v>3.0666666666666664</v>
      </c>
      <c r="M47" s="7" t="s">
        <v>47</v>
      </c>
    </row>
    <row r="48" spans="1:36" x14ac:dyDescent="0.25">
      <c r="A48" s="30">
        <v>43340</v>
      </c>
      <c r="B48" s="17">
        <v>3.2410958904109588</v>
      </c>
      <c r="C48" s="12">
        <v>44523</v>
      </c>
      <c r="D48" s="29">
        <v>7245</v>
      </c>
      <c r="E48" s="9" t="s">
        <v>46</v>
      </c>
      <c r="F48" s="9" t="s">
        <v>75</v>
      </c>
      <c r="G48" s="9">
        <v>58.4</v>
      </c>
      <c r="H48" s="9">
        <v>199</v>
      </c>
      <c r="I48" s="7">
        <v>14.085599999999999</v>
      </c>
      <c r="J48" s="8">
        <v>3.3661799999999999</v>
      </c>
      <c r="K48" s="7">
        <v>2.4761600000000001</v>
      </c>
      <c r="L48" s="8">
        <v>2.9333333333333336</v>
      </c>
      <c r="M48" s="7">
        <v>4</v>
      </c>
    </row>
    <row r="49" spans="1:36" x14ac:dyDescent="0.25">
      <c r="A49" s="10">
        <v>43451</v>
      </c>
      <c r="B49" s="17">
        <v>2.3205479452054796</v>
      </c>
      <c r="C49" s="10">
        <v>44291</v>
      </c>
      <c r="D49" s="29">
        <v>7705</v>
      </c>
      <c r="E49" s="9" t="s">
        <v>33</v>
      </c>
      <c r="F49" s="9" t="s">
        <v>75</v>
      </c>
      <c r="G49" s="9">
        <v>48.2</v>
      </c>
      <c r="H49" s="9">
        <v>202</v>
      </c>
      <c r="I49" s="7">
        <v>22.9758</v>
      </c>
      <c r="J49" s="8">
        <v>16.246400000000001</v>
      </c>
      <c r="K49" s="7">
        <v>15.351699999999999</v>
      </c>
      <c r="L49" s="8">
        <v>3.2999999999999994</v>
      </c>
      <c r="M49" s="7">
        <v>0</v>
      </c>
      <c r="V49" s="1" t="s">
        <v>45</v>
      </c>
    </row>
    <row r="50" spans="1:36" x14ac:dyDescent="0.25">
      <c r="A50" s="10">
        <v>43167</v>
      </c>
      <c r="B50" s="9">
        <v>1.6027397260273972</v>
      </c>
      <c r="C50" s="10">
        <v>43752</v>
      </c>
      <c r="D50" s="29">
        <v>5173</v>
      </c>
      <c r="E50" s="9" t="s">
        <v>33</v>
      </c>
      <c r="F50" s="9" t="s">
        <v>75</v>
      </c>
      <c r="G50" s="9">
        <v>44.7</v>
      </c>
      <c r="H50" s="9">
        <v>197</v>
      </c>
      <c r="I50" s="7">
        <v>14</v>
      </c>
      <c r="J50" s="7">
        <v>4</v>
      </c>
      <c r="K50" s="7">
        <v>2.5804499999999999</v>
      </c>
      <c r="L50" s="7">
        <v>2.5000000000000004</v>
      </c>
      <c r="M50" s="7">
        <v>2</v>
      </c>
    </row>
    <row r="51" spans="1:36" x14ac:dyDescent="0.25">
      <c r="A51" s="10">
        <v>43166</v>
      </c>
      <c r="B51" s="9">
        <v>1.6246575342465754</v>
      </c>
      <c r="C51" s="10">
        <v>43759</v>
      </c>
      <c r="D51" s="29">
        <v>5179</v>
      </c>
      <c r="E51" s="9" t="s">
        <v>33</v>
      </c>
      <c r="F51" s="9" t="s">
        <v>75</v>
      </c>
      <c r="G51" s="9">
        <v>47.6</v>
      </c>
      <c r="H51" s="9">
        <v>180</v>
      </c>
      <c r="I51" s="7">
        <v>28.4696</v>
      </c>
      <c r="J51" s="7">
        <v>8.4506499999999996</v>
      </c>
      <c r="K51" s="7">
        <v>9.7020400000000002</v>
      </c>
      <c r="L51" s="7">
        <v>3.0666666666666664</v>
      </c>
      <c r="M51" s="7">
        <v>7</v>
      </c>
    </row>
    <row r="52" spans="1:36" x14ac:dyDescent="0.25">
      <c r="A52" s="11"/>
      <c r="B52" s="33"/>
      <c r="C52" s="11"/>
      <c r="D52" s="34"/>
      <c r="E52" s="33"/>
      <c r="F52" s="9"/>
      <c r="G52" s="9"/>
      <c r="H52" s="9"/>
      <c r="I52" s="7"/>
      <c r="J52" s="7"/>
      <c r="K52" s="7"/>
      <c r="L52" s="7"/>
      <c r="M52" s="7"/>
    </row>
    <row r="53" spans="1:36" s="6" customFormat="1" x14ac:dyDescent="0.25">
      <c r="D53" s="22"/>
      <c r="F53" s="15" t="s">
        <v>83</v>
      </c>
      <c r="G53" s="7">
        <f t="shared" ref="G53:M53" si="0">AVERAGE(G45:G51)</f>
        <v>49.68571428571429</v>
      </c>
      <c r="H53" s="7">
        <f t="shared" si="0"/>
        <v>212.71428571428572</v>
      </c>
      <c r="I53" s="7">
        <f t="shared" si="0"/>
        <v>19.457000000000001</v>
      </c>
      <c r="J53" s="7">
        <f t="shared" si="0"/>
        <v>7.5111985714285714</v>
      </c>
      <c r="K53" s="7">
        <f t="shared" si="0"/>
        <v>6.8514799999999996</v>
      </c>
      <c r="L53" s="7">
        <f t="shared" si="0"/>
        <v>3.333333333333333</v>
      </c>
      <c r="M53" s="7">
        <f t="shared" si="0"/>
        <v>3.3333333333333335</v>
      </c>
      <c r="N53" s="1"/>
      <c r="O53" s="1"/>
      <c r="P53" s="1"/>
      <c r="Q53" s="1"/>
      <c r="R53" s="1"/>
      <c r="S53" s="1"/>
      <c r="T53" s="1"/>
      <c r="U53" s="1"/>
    </row>
    <row r="54" spans="1:36" s="6" customFormat="1" x14ac:dyDescent="0.25">
      <c r="C54" s="31" t="s">
        <v>31</v>
      </c>
      <c r="D54" s="32">
        <f>COUNT(D45:D51)</f>
        <v>7</v>
      </c>
      <c r="F54" s="15" t="s">
        <v>84</v>
      </c>
      <c r="G54" s="7">
        <f t="shared" ref="G54:M54" si="1">STDEV(G45:G51)/SQRT(COUNT(G45:G51))</f>
        <v>2.5310856480615467</v>
      </c>
      <c r="H54" s="7">
        <f t="shared" si="1"/>
        <v>14.73207431441487</v>
      </c>
      <c r="I54" s="7">
        <f>STDEV(I45:I51)/SQRT(COUNT(I45:I51))</f>
        <v>1.9832394167839882</v>
      </c>
      <c r="J54" s="7">
        <f t="shared" si="1"/>
        <v>1.6216273842030664</v>
      </c>
      <c r="K54" s="7">
        <f t="shared" si="1"/>
        <v>1.821000525018883</v>
      </c>
      <c r="L54" s="7">
        <f t="shared" si="1"/>
        <v>0.25007935248573165</v>
      </c>
      <c r="M54" s="7">
        <f t="shared" si="1"/>
        <v>0.95452140421842346</v>
      </c>
      <c r="N54" s="1"/>
      <c r="O54" s="1"/>
      <c r="P54" s="1"/>
      <c r="Q54" s="1"/>
      <c r="R54" s="1"/>
      <c r="S54" s="1"/>
      <c r="T54" s="1"/>
      <c r="U54" s="1"/>
    </row>
    <row r="57" spans="1:36" ht="24" thickBot="1" x14ac:dyDescent="0.4">
      <c r="A57" s="45" t="s">
        <v>82</v>
      </c>
    </row>
    <row r="58" spans="1:36" ht="19.5" thickBot="1" x14ac:dyDescent="0.35">
      <c r="I58" s="56" t="s">
        <v>80</v>
      </c>
      <c r="J58" s="57"/>
      <c r="K58" s="58"/>
    </row>
    <row r="59" spans="1:36" ht="15.75" customHeight="1" thickBot="1" x14ac:dyDescent="0.3">
      <c r="A59" s="51" t="s">
        <v>44</v>
      </c>
      <c r="B59" s="51" t="s">
        <v>43</v>
      </c>
      <c r="C59" s="51" t="s">
        <v>42</v>
      </c>
      <c r="D59" s="52" t="s">
        <v>41</v>
      </c>
      <c r="E59" s="51" t="s">
        <v>40</v>
      </c>
      <c r="F59" s="51" t="s">
        <v>39</v>
      </c>
      <c r="G59" s="51" t="s">
        <v>38</v>
      </c>
      <c r="H59" s="51" t="s">
        <v>37</v>
      </c>
      <c r="I59" s="51" t="s">
        <v>36</v>
      </c>
      <c r="J59" s="51" t="s">
        <v>35</v>
      </c>
      <c r="K59" s="51" t="s">
        <v>34</v>
      </c>
      <c r="L59" s="51" t="s">
        <v>8</v>
      </c>
      <c r="M59" s="51" t="s">
        <v>4</v>
      </c>
      <c r="N59" s="21"/>
      <c r="O59" s="21"/>
      <c r="P59" s="21"/>
      <c r="Q59" s="21"/>
      <c r="R59" s="21"/>
      <c r="S59" s="21"/>
      <c r="T59" s="21"/>
      <c r="U59" s="21"/>
      <c r="AE59" s="21" t="s">
        <v>29</v>
      </c>
      <c r="AF59" s="21" t="s">
        <v>72</v>
      </c>
      <c r="AG59" s="21"/>
      <c r="AH59" s="21"/>
      <c r="AI59" s="21"/>
      <c r="AJ59" s="21"/>
    </row>
    <row r="60" spans="1:36" x14ac:dyDescent="0.25">
      <c r="A60" s="55">
        <v>43112</v>
      </c>
      <c r="B60" s="54">
        <v>1.5232876712328767</v>
      </c>
      <c r="C60" s="12">
        <v>43668</v>
      </c>
      <c r="D60" s="24">
        <v>4365</v>
      </c>
      <c r="E60" s="9" t="s">
        <v>33</v>
      </c>
      <c r="F60" s="9" t="s">
        <v>76</v>
      </c>
      <c r="G60" s="9">
        <v>53.1</v>
      </c>
      <c r="H60" s="9">
        <v>237</v>
      </c>
      <c r="I60" s="7">
        <v>13</v>
      </c>
      <c r="J60" s="8">
        <v>8</v>
      </c>
      <c r="K60" s="7">
        <v>5.25</v>
      </c>
      <c r="L60" s="8">
        <v>4.3333333333333304</v>
      </c>
      <c r="M60" s="7">
        <v>4</v>
      </c>
    </row>
    <row r="61" spans="1:36" s="28" customFormat="1" x14ac:dyDescent="0.25">
      <c r="A61" s="14">
        <v>43529</v>
      </c>
      <c r="B61" s="9">
        <v>2.106849315068493</v>
      </c>
      <c r="C61" s="14">
        <v>44298</v>
      </c>
      <c r="D61" s="24">
        <v>8186</v>
      </c>
      <c r="E61" s="25" t="s">
        <v>33</v>
      </c>
      <c r="F61" s="9" t="s">
        <v>76</v>
      </c>
      <c r="G61" s="25">
        <v>48.2</v>
      </c>
      <c r="H61" s="25">
        <v>236</v>
      </c>
      <c r="I61" s="26">
        <v>23.436399999999999</v>
      </c>
      <c r="J61" s="27">
        <v>9.0507200000000001</v>
      </c>
      <c r="K61" s="26">
        <v>7.1481700000000004</v>
      </c>
      <c r="L61" s="8">
        <v>3.7333333333333298</v>
      </c>
      <c r="M61" s="26">
        <v>3</v>
      </c>
    </row>
    <row r="62" spans="1:36" x14ac:dyDescent="0.25">
      <c r="A62" s="10">
        <v>43530</v>
      </c>
      <c r="B62" s="9">
        <v>2.3150684931506849</v>
      </c>
      <c r="C62" s="10">
        <v>44375</v>
      </c>
      <c r="D62" s="29">
        <v>8193</v>
      </c>
      <c r="E62" s="9" t="s">
        <v>33</v>
      </c>
      <c r="F62" s="9" t="s">
        <v>76</v>
      </c>
      <c r="G62" s="9">
        <v>48.9</v>
      </c>
      <c r="H62" s="9">
        <v>202</v>
      </c>
      <c r="I62" s="7">
        <v>24.9512</v>
      </c>
      <c r="J62" s="7">
        <v>10.434699999999999</v>
      </c>
      <c r="K62" s="7">
        <v>7.6772099999999996</v>
      </c>
      <c r="L62" s="8">
        <v>3.4</v>
      </c>
      <c r="M62" s="7">
        <v>4</v>
      </c>
    </row>
    <row r="63" spans="1:36" x14ac:dyDescent="0.25">
      <c r="A63" s="30">
        <v>43272</v>
      </c>
      <c r="B63" s="48">
        <f>DATEDIF(A63,C63,"d")/365</f>
        <v>2.3890410958904109</v>
      </c>
      <c r="C63" s="12">
        <v>44144</v>
      </c>
      <c r="D63" s="29">
        <v>6608</v>
      </c>
      <c r="E63" s="9" t="s">
        <v>32</v>
      </c>
      <c r="F63" s="9" t="s">
        <v>76</v>
      </c>
      <c r="G63" s="9">
        <v>61.8</v>
      </c>
      <c r="H63" s="9">
        <v>215</v>
      </c>
      <c r="I63" s="7">
        <v>16.261500000000002</v>
      </c>
      <c r="J63" s="8">
        <v>6.5798800000000002</v>
      </c>
      <c r="K63" s="7">
        <v>6.8687699999999996</v>
      </c>
      <c r="L63" s="8">
        <v>3.5</v>
      </c>
      <c r="M63" s="7">
        <v>4</v>
      </c>
    </row>
    <row r="64" spans="1:36" x14ac:dyDescent="0.25">
      <c r="A64" s="11"/>
      <c r="B64" s="33"/>
      <c r="C64" s="11"/>
      <c r="D64" s="34"/>
      <c r="E64" s="33"/>
      <c r="F64" s="9"/>
      <c r="G64" s="9"/>
      <c r="H64" s="9"/>
      <c r="I64" s="7"/>
      <c r="J64" s="8"/>
      <c r="K64" s="7"/>
      <c r="L64" s="8"/>
      <c r="M64" s="7"/>
    </row>
    <row r="65" spans="3:21" s="6" customFormat="1" x14ac:dyDescent="0.25">
      <c r="D65" s="22"/>
      <c r="F65" s="15" t="s">
        <v>83</v>
      </c>
      <c r="G65" s="7">
        <f>AVERAGE(G57:G63)</f>
        <v>53</v>
      </c>
      <c r="H65" s="7">
        <f t="shared" ref="H65:M65" si="2">AVERAGE(H60:H63)</f>
        <v>222.5</v>
      </c>
      <c r="I65" s="7">
        <f t="shared" si="2"/>
        <v>19.412275000000001</v>
      </c>
      <c r="J65" s="7">
        <f t="shared" si="2"/>
        <v>8.5163250000000001</v>
      </c>
      <c r="K65" s="7">
        <f>AVERAGE(K60:K63)</f>
        <v>6.7360375000000001</v>
      </c>
      <c r="L65" s="7">
        <f>AVERAGE(L60:L63)</f>
        <v>3.7416666666666649</v>
      </c>
      <c r="M65" s="7">
        <f t="shared" si="2"/>
        <v>3.75</v>
      </c>
      <c r="N65" s="1"/>
      <c r="O65" s="1"/>
      <c r="P65" s="1"/>
      <c r="Q65" s="1"/>
      <c r="R65" s="1"/>
      <c r="S65" s="1"/>
      <c r="T65" s="1"/>
      <c r="U65" s="1"/>
    </row>
    <row r="66" spans="3:21" s="6" customFormat="1" x14ac:dyDescent="0.25">
      <c r="C66" s="31" t="s">
        <v>31</v>
      </c>
      <c r="D66" s="32">
        <f>COUNT(D60:D63)</f>
        <v>4</v>
      </c>
      <c r="F66" s="15" t="s">
        <v>84</v>
      </c>
      <c r="G66" s="7">
        <f>STDEV(G57:G63)/SQRT(COUNT(G57:G63))</f>
        <v>3.1264996401726868</v>
      </c>
      <c r="H66" s="7">
        <f t="shared" ref="H66:M66" si="3">STDEV(H60:H63)/SQRT(COUNT(H60:H63))</f>
        <v>8.5097982741464957</v>
      </c>
      <c r="I66" s="7">
        <f t="shared" si="3"/>
        <v>2.8565411186068479</v>
      </c>
      <c r="J66" s="7">
        <f t="shared" si="3"/>
        <v>0.81558523978694708</v>
      </c>
      <c r="K66" s="7">
        <f t="shared" si="3"/>
        <v>0.52293914880820347</v>
      </c>
      <c r="L66" s="7">
        <f t="shared" si="3"/>
        <v>0.20922033397389431</v>
      </c>
      <c r="M66" s="7">
        <f t="shared" si="3"/>
        <v>0.25</v>
      </c>
      <c r="N66" s="1"/>
      <c r="O66" s="1"/>
      <c r="P66" s="1"/>
      <c r="Q66" s="1"/>
      <c r="R66" s="1"/>
      <c r="S66" s="1"/>
      <c r="T66" s="1"/>
      <c r="U66" s="1"/>
    </row>
  </sheetData>
  <mergeCells count="7">
    <mergeCell ref="I5:K5"/>
    <mergeCell ref="I23:K23"/>
    <mergeCell ref="I43:K43"/>
    <mergeCell ref="I58:K58"/>
    <mergeCell ref="Y7:AC7"/>
    <mergeCell ref="Y8:Y9"/>
    <mergeCell ref="AA8:AA9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Baseline,1mopMI,6mopTX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Davis-Gorman, Grace F - (gfd)</dc:creator>
  <cp:lastModifiedBy>Davis-Gorman, Grace F - (gfd)</cp:lastModifiedBy>
  <dcterms:created xsi:type="dcterms:W3CDTF">2023-10-04T19:15:32Z</dcterms:created>
  <dcterms:modified xsi:type="dcterms:W3CDTF">2023-10-07T17:41:10Z</dcterms:modified>
</cp:coreProperties>
</file>