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2"/>
  <workbookPr autoCompressPictures="0"/>
  <mc:AlternateContent xmlns:mc="http://schemas.openxmlformats.org/markup-compatibility/2006">
    <mc:Choice Requires="x15">
      <x15ac:absPath xmlns:x15ac="http://schemas.microsoft.com/office/spreadsheetml/2010/11/ac" url="/mnt/curation1/block1_sfo2/curation/2.UnderReview/Christopher_Frost_14192885/v1/DATA/"/>
    </mc:Choice>
  </mc:AlternateContent>
  <xr:revisionPtr revIDLastSave="0" documentId="13_ncr:1_{AB947877-35B7-634D-A9AF-414F5A3A019B}" xr6:coauthVersionLast="46" xr6:coauthVersionMax="46" xr10:uidLastSave="{00000000-0000-0000-0000-000000000000}"/>
  <bookViews>
    <workbookView xWindow="480" yWindow="480" windowWidth="25120" windowHeight="15040" tabRatio="772" xr2:uid="{00000000-000D-0000-FFFF-FFFF00000000}"/>
  </bookViews>
  <sheets>
    <sheet name="README" sheetId="54" r:id="rId1"/>
    <sheet name="DAMAGE_ESTIMATES" sheetId="21" r:id="rId2"/>
    <sheet name="pct_dist" sheetId="53" r:id="rId3"/>
    <sheet name="dist" sheetId="36" r:id="rId4"/>
    <sheet name="individ" sheetId="24" r:id="rId5"/>
    <sheet name="BOX" sheetId="38" r:id="rId6"/>
    <sheet name="BAR" sheetId="22" r:id="rId7"/>
  </sheets>
  <definedNames>
    <definedName name="JMP_Input_523f207ae9b353f5fc058f6ac875aef3" hidden="1">#REF!</definedName>
    <definedName name="JMP_Input_cb16f85959ab376fd8e4da0a4468431b" hidden="1">#REF!</definedName>
    <definedName name="JMP_ModelData" hidden="1">"'Partitions:4'"</definedName>
    <definedName name="JMP_ModelData.0" hidden="1">"'﻿&lt;?xml version=""1.0"" encoding=""utf-8""?&gt;&lt;ModelData xmlns:xsi=""http://www.w3.org/2001/XMLSchema-instance"" xmlns:xsd=""http://www.w3.org/2001/XMLSchema""&gt;&lt;ProfilerModels&gt;&lt;Models&gt;&lt;Inputs&gt;&lt;Parameters name=""Forest Floor"" cell=""K9"" cellStorage=""JM'"</definedName>
    <definedName name="JMP_ModelData.1" hidden="1">"'P_Input_523f207ae9b353f5fc058f6ac875aef3"" minimum=""15.7284768211921"" maximum=""17.3841059602649"" initial=""16.5562913907285"" /&gt;&lt;Parameters name=""Canopy"" cell=""K39"" cellStorage=""JMP_Input_cb16f85959ab376fd8e4da0a4468431b"" minimum=""22.86119'"</definedName>
    <definedName name="JMP_ModelData.2" hidden="1">"'63190184"" maximum=""25.2676380368098"" initial=""24.0644171779141"" /&gt;&lt;/Inputs&gt;&lt;Outputs&gt;&lt;Parameters name=""Output"" cell=""AH3"" cellStorage=""JMP_Output_ecef89ac5e7cb91c869fc702e8e615d9"" minimum=""0"" maximum=""0"" initial=""0"" /&gt;&lt;/Outputs&gt;&lt;name&gt;N'"</definedName>
    <definedName name="JMP_ModelData.3" hidden="1">"'ew Model&lt;/name&gt;&lt;/Models&gt;&lt;/ProfilerModels&gt;&lt;/ModelData&gt;'"</definedName>
    <definedName name="JMP_Models" hidden="1">"'New Model'"</definedName>
    <definedName name="JMP_Output_ecef89ac5e7cb91c869fc702e8e615d9" hidden="1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1" i="21" l="1"/>
  <c r="K100" i="21"/>
  <c r="K97" i="21"/>
  <c r="K96" i="21"/>
  <c r="A49" i="21"/>
  <c r="A7" i="21"/>
  <c r="I86" i="21"/>
  <c r="W86" i="21" s="1"/>
  <c r="D86" i="21"/>
  <c r="D90" i="21" s="1"/>
  <c r="E86" i="21"/>
  <c r="F86" i="21"/>
  <c r="G86" i="21"/>
  <c r="H86" i="21"/>
  <c r="H90" i="21" s="1"/>
  <c r="J86" i="21"/>
  <c r="X86" i="21" s="1"/>
  <c r="I43" i="21"/>
  <c r="W43" i="21" s="1"/>
  <c r="D43" i="21"/>
  <c r="G47" i="21" s="1"/>
  <c r="E43" i="21"/>
  <c r="S43" i="21" s="1"/>
  <c r="F43" i="21"/>
  <c r="G43" i="21"/>
  <c r="U43" i="21" s="1"/>
  <c r="H43" i="21"/>
  <c r="J43" i="21"/>
  <c r="X43" i="21" s="1"/>
  <c r="N53" i="21"/>
  <c r="L53" i="21" s="1"/>
  <c r="E110" i="21" s="1"/>
  <c r="R53" i="21"/>
  <c r="S53" i="21"/>
  <c r="T53" i="21"/>
  <c r="U53" i="21"/>
  <c r="V53" i="21"/>
  <c r="W53" i="21"/>
  <c r="X53" i="21"/>
  <c r="N54" i="21"/>
  <c r="R54" i="21"/>
  <c r="S54" i="21"/>
  <c r="T54" i="21"/>
  <c r="U54" i="21"/>
  <c r="V54" i="21"/>
  <c r="W54" i="21"/>
  <c r="X54" i="21"/>
  <c r="N55" i="21"/>
  <c r="Z12" i="21" s="1"/>
  <c r="R55" i="21"/>
  <c r="S55" i="21"/>
  <c r="T55" i="21"/>
  <c r="U55" i="21"/>
  <c r="V55" i="21"/>
  <c r="W55" i="21"/>
  <c r="X55" i="21"/>
  <c r="N56" i="21"/>
  <c r="Z13" i="21" s="1"/>
  <c r="R56" i="21"/>
  <c r="S56" i="21"/>
  <c r="T56" i="21"/>
  <c r="U56" i="21"/>
  <c r="V56" i="21"/>
  <c r="W56" i="21"/>
  <c r="X56" i="21"/>
  <c r="Q56" i="21"/>
  <c r="N57" i="21"/>
  <c r="L57" i="21" s="1"/>
  <c r="E114" i="21" s="1"/>
  <c r="R57" i="21"/>
  <c r="S57" i="21"/>
  <c r="T57" i="21"/>
  <c r="U57" i="21"/>
  <c r="V57" i="21"/>
  <c r="W57" i="21"/>
  <c r="X57" i="21"/>
  <c r="N58" i="21"/>
  <c r="R58" i="21"/>
  <c r="S58" i="21"/>
  <c r="T58" i="21"/>
  <c r="U58" i="21"/>
  <c r="V58" i="21"/>
  <c r="W58" i="21"/>
  <c r="X58" i="21"/>
  <c r="N59" i="21"/>
  <c r="Z16" i="21" s="1"/>
  <c r="R59" i="21"/>
  <c r="S59" i="21"/>
  <c r="T59" i="21"/>
  <c r="U59" i="21"/>
  <c r="V59" i="21"/>
  <c r="W59" i="21"/>
  <c r="X59" i="21"/>
  <c r="N60" i="21"/>
  <c r="L60" i="21" s="1"/>
  <c r="E117" i="21" s="1"/>
  <c r="R60" i="21"/>
  <c r="S60" i="21"/>
  <c r="T60" i="21"/>
  <c r="U60" i="21"/>
  <c r="V60" i="21"/>
  <c r="W60" i="21"/>
  <c r="X60" i="21"/>
  <c r="Q60" i="21"/>
  <c r="N61" i="21"/>
  <c r="L61" i="21" s="1"/>
  <c r="E118" i="21" s="1"/>
  <c r="R61" i="21"/>
  <c r="S61" i="21"/>
  <c r="T61" i="21"/>
  <c r="Q61" i="21" s="1"/>
  <c r="U61" i="21"/>
  <c r="V61" i="21"/>
  <c r="W61" i="21"/>
  <c r="X61" i="21"/>
  <c r="N62" i="21"/>
  <c r="R62" i="21"/>
  <c r="Q62" i="21" s="1"/>
  <c r="S62" i="21"/>
  <c r="T62" i="21"/>
  <c r="U62" i="21"/>
  <c r="V62" i="21"/>
  <c r="W62" i="21"/>
  <c r="X62" i="21"/>
  <c r="L62" i="21"/>
  <c r="N63" i="21"/>
  <c r="R63" i="21"/>
  <c r="Q63" i="21" s="1"/>
  <c r="S63" i="21"/>
  <c r="T63" i="21"/>
  <c r="U63" i="21"/>
  <c r="V63" i="21"/>
  <c r="W63" i="21"/>
  <c r="X63" i="21"/>
  <c r="L63" i="21"/>
  <c r="E120" i="21" s="1"/>
  <c r="N64" i="21"/>
  <c r="L64" i="21" s="1"/>
  <c r="E121" i="21" s="1"/>
  <c r="R64" i="21"/>
  <c r="S64" i="21"/>
  <c r="T64" i="21"/>
  <c r="U64" i="21"/>
  <c r="V64" i="21"/>
  <c r="W64" i="21"/>
  <c r="X64" i="21"/>
  <c r="Q64" i="21"/>
  <c r="N65" i="21"/>
  <c r="L65" i="21" s="1"/>
  <c r="E122" i="21" s="1"/>
  <c r="R65" i="21"/>
  <c r="S65" i="21"/>
  <c r="T65" i="21"/>
  <c r="Q65" i="21" s="1"/>
  <c r="U65" i="21"/>
  <c r="V65" i="21"/>
  <c r="W65" i="21"/>
  <c r="X65" i="21"/>
  <c r="N66" i="21"/>
  <c r="R66" i="21"/>
  <c r="Q66" i="21" s="1"/>
  <c r="S66" i="21"/>
  <c r="T66" i="21"/>
  <c r="U66" i="21"/>
  <c r="V66" i="21"/>
  <c r="W66" i="21"/>
  <c r="X66" i="21"/>
  <c r="L66" i="21"/>
  <c r="N67" i="21"/>
  <c r="Z24" i="21" s="1"/>
  <c r="R67" i="21"/>
  <c r="Q67" i="21" s="1"/>
  <c r="S67" i="21"/>
  <c r="T67" i="21"/>
  <c r="U67" i="21"/>
  <c r="V67" i="21"/>
  <c r="W67" i="21"/>
  <c r="X67" i="21"/>
  <c r="L67" i="21"/>
  <c r="E124" i="21" s="1"/>
  <c r="N68" i="21"/>
  <c r="L68" i="21" s="1"/>
  <c r="E125" i="21" s="1"/>
  <c r="R68" i="21"/>
  <c r="S68" i="21"/>
  <c r="T68" i="21"/>
  <c r="U68" i="21"/>
  <c r="V68" i="21"/>
  <c r="W68" i="21"/>
  <c r="X68" i="21"/>
  <c r="Q68" i="21"/>
  <c r="N69" i="21"/>
  <c r="L69" i="21" s="1"/>
  <c r="E126" i="21" s="1"/>
  <c r="R69" i="21"/>
  <c r="S69" i="21"/>
  <c r="T69" i="21"/>
  <c r="Q69" i="21" s="1"/>
  <c r="U69" i="21"/>
  <c r="V69" i="21"/>
  <c r="W69" i="21"/>
  <c r="X69" i="21"/>
  <c r="N70" i="21"/>
  <c r="R70" i="21"/>
  <c r="Q70" i="21" s="1"/>
  <c r="S70" i="21"/>
  <c r="T70" i="21"/>
  <c r="U70" i="21"/>
  <c r="V70" i="21"/>
  <c r="W70" i="21"/>
  <c r="X70" i="21"/>
  <c r="L70" i="21"/>
  <c r="N71" i="21"/>
  <c r="R71" i="21"/>
  <c r="Q71" i="21" s="1"/>
  <c r="S71" i="21"/>
  <c r="T71" i="21"/>
  <c r="U71" i="21"/>
  <c r="V71" i="21"/>
  <c r="W71" i="21"/>
  <c r="X71" i="21"/>
  <c r="L71" i="21"/>
  <c r="E128" i="21" s="1"/>
  <c r="N72" i="21"/>
  <c r="Z29" i="21" s="1"/>
  <c r="R72" i="21"/>
  <c r="S72" i="21"/>
  <c r="T72" i="21"/>
  <c r="U72" i="21"/>
  <c r="V72" i="21"/>
  <c r="W72" i="21"/>
  <c r="X72" i="21"/>
  <c r="Q72" i="21"/>
  <c r="N73" i="21"/>
  <c r="L73" i="21" s="1"/>
  <c r="E130" i="21" s="1"/>
  <c r="R73" i="21"/>
  <c r="S73" i="21"/>
  <c r="T73" i="21"/>
  <c r="Q73" i="21" s="1"/>
  <c r="U73" i="21"/>
  <c r="V73" i="21"/>
  <c r="W73" i="21"/>
  <c r="X73" i="21"/>
  <c r="N74" i="21"/>
  <c r="R74" i="21"/>
  <c r="Q74" i="21" s="1"/>
  <c r="S74" i="21"/>
  <c r="T74" i="21"/>
  <c r="U74" i="21"/>
  <c r="V74" i="21"/>
  <c r="W74" i="21"/>
  <c r="X74" i="21"/>
  <c r="L74" i="21"/>
  <c r="N75" i="21"/>
  <c r="Z32" i="21" s="1"/>
  <c r="R75" i="21"/>
  <c r="Q75" i="21" s="1"/>
  <c r="S75" i="21"/>
  <c r="T75" i="21"/>
  <c r="U75" i="21"/>
  <c r="V75" i="21"/>
  <c r="W75" i="21"/>
  <c r="X75" i="21"/>
  <c r="L75" i="21"/>
  <c r="E132" i="21" s="1"/>
  <c r="N76" i="21"/>
  <c r="L76" i="21" s="1"/>
  <c r="E133" i="21" s="1"/>
  <c r="R76" i="21"/>
  <c r="S76" i="21"/>
  <c r="T76" i="21"/>
  <c r="U76" i="21"/>
  <c r="V76" i="21"/>
  <c r="W76" i="21"/>
  <c r="X76" i="21"/>
  <c r="Q76" i="21"/>
  <c r="N77" i="21"/>
  <c r="L77" i="21" s="1"/>
  <c r="R77" i="21"/>
  <c r="S77" i="21"/>
  <c r="T77" i="21"/>
  <c r="Q77" i="21" s="1"/>
  <c r="U77" i="21"/>
  <c r="V77" i="21"/>
  <c r="W77" i="21"/>
  <c r="X77" i="21"/>
  <c r="N78" i="21"/>
  <c r="R78" i="21"/>
  <c r="Q78" i="21" s="1"/>
  <c r="S78" i="21"/>
  <c r="T78" i="21"/>
  <c r="U78" i="21"/>
  <c r="V78" i="21"/>
  <c r="W78" i="21"/>
  <c r="X78" i="21"/>
  <c r="L78" i="21"/>
  <c r="N79" i="21"/>
  <c r="R79" i="21"/>
  <c r="Q79" i="21" s="1"/>
  <c r="S79" i="21"/>
  <c r="T79" i="21"/>
  <c r="U79" i="21"/>
  <c r="V79" i="21"/>
  <c r="W79" i="21"/>
  <c r="X79" i="21"/>
  <c r="L79" i="21"/>
  <c r="N80" i="21"/>
  <c r="L80" i="21" s="1"/>
  <c r="R80" i="21"/>
  <c r="S80" i="21"/>
  <c r="T80" i="21"/>
  <c r="U80" i="21"/>
  <c r="V80" i="21"/>
  <c r="W80" i="21"/>
  <c r="X80" i="21"/>
  <c r="Q80" i="21"/>
  <c r="N81" i="21"/>
  <c r="L81" i="21" s="1"/>
  <c r="R81" i="21"/>
  <c r="S81" i="21"/>
  <c r="T81" i="21"/>
  <c r="Q81" i="21" s="1"/>
  <c r="U81" i="21"/>
  <c r="V81" i="21"/>
  <c r="W81" i="21"/>
  <c r="X81" i="21"/>
  <c r="N82" i="21"/>
  <c r="R82" i="21"/>
  <c r="Q82" i="21" s="1"/>
  <c r="S82" i="21"/>
  <c r="T82" i="21"/>
  <c r="U82" i="21"/>
  <c r="V82" i="21"/>
  <c r="W82" i="21"/>
  <c r="X82" i="21"/>
  <c r="L82" i="21"/>
  <c r="N83" i="21"/>
  <c r="R83" i="21"/>
  <c r="Q83" i="21" s="1"/>
  <c r="S83" i="21"/>
  <c r="T83" i="21"/>
  <c r="U83" i="21"/>
  <c r="V83" i="21"/>
  <c r="W83" i="21"/>
  <c r="X83" i="21"/>
  <c r="L83" i="21"/>
  <c r="N84" i="21"/>
  <c r="L84" i="21" s="1"/>
  <c r="R84" i="21"/>
  <c r="S84" i="21"/>
  <c r="T84" i="21"/>
  <c r="U84" i="21"/>
  <c r="V84" i="21"/>
  <c r="W84" i="21"/>
  <c r="X84" i="21"/>
  <c r="Q84" i="21"/>
  <c r="N85" i="21"/>
  <c r="L85" i="21" s="1"/>
  <c r="R85" i="21"/>
  <c r="S85" i="21"/>
  <c r="T85" i="21"/>
  <c r="Q85" i="21" s="1"/>
  <c r="U85" i="21"/>
  <c r="V85" i="21"/>
  <c r="W85" i="21"/>
  <c r="X85" i="21"/>
  <c r="S86" i="21"/>
  <c r="T86" i="21"/>
  <c r="U86" i="21"/>
  <c r="V86" i="21"/>
  <c r="N52" i="21"/>
  <c r="R52" i="21"/>
  <c r="Q52" i="21" s="1"/>
  <c r="L52" i="21" s="1"/>
  <c r="S52" i="21"/>
  <c r="T52" i="21"/>
  <c r="U52" i="21"/>
  <c r="V52" i="21"/>
  <c r="W52" i="21"/>
  <c r="X52" i="21"/>
  <c r="N42" i="21"/>
  <c r="L42" i="21" s="1"/>
  <c r="R42" i="21"/>
  <c r="S42" i="21"/>
  <c r="T42" i="21"/>
  <c r="U42" i="21"/>
  <c r="V42" i="21"/>
  <c r="W42" i="21"/>
  <c r="X42" i="21"/>
  <c r="Q42" i="21"/>
  <c r="N40" i="21"/>
  <c r="L40" i="21" s="1"/>
  <c r="R40" i="21"/>
  <c r="S40" i="21"/>
  <c r="T40" i="21"/>
  <c r="Q40" i="21" s="1"/>
  <c r="U40" i="21"/>
  <c r="V40" i="21"/>
  <c r="W40" i="21"/>
  <c r="X40" i="21"/>
  <c r="N41" i="21"/>
  <c r="R41" i="21"/>
  <c r="Q41" i="21" s="1"/>
  <c r="S41" i="21"/>
  <c r="T41" i="21"/>
  <c r="U41" i="21"/>
  <c r="V41" i="21"/>
  <c r="W41" i="21"/>
  <c r="X41" i="21"/>
  <c r="L41" i="21"/>
  <c r="N10" i="21"/>
  <c r="R10" i="21"/>
  <c r="Q10" i="21" s="1"/>
  <c r="L10" i="21" s="1"/>
  <c r="D110" i="21" s="1"/>
  <c r="S10" i="21"/>
  <c r="T10" i="21"/>
  <c r="U10" i="21"/>
  <c r="V10" i="21"/>
  <c r="W10" i="21"/>
  <c r="X10" i="21"/>
  <c r="N11" i="21"/>
  <c r="N3" i="21" s="1"/>
  <c r="R11" i="21"/>
  <c r="S11" i="21"/>
  <c r="Q11" i="21" s="1"/>
  <c r="T11" i="21"/>
  <c r="U11" i="21"/>
  <c r="V11" i="21"/>
  <c r="W11" i="21"/>
  <c r="X11" i="21"/>
  <c r="N12" i="21"/>
  <c r="L12" i="21" s="1"/>
  <c r="D112" i="21" s="1"/>
  <c r="R12" i="21"/>
  <c r="S12" i="21"/>
  <c r="T12" i="21"/>
  <c r="Q12" i="21" s="1"/>
  <c r="U12" i="21"/>
  <c r="V12" i="21"/>
  <c r="W12" i="21"/>
  <c r="X12" i="21"/>
  <c r="N13" i="21"/>
  <c r="R13" i="21"/>
  <c r="Q13" i="21" s="1"/>
  <c r="L13" i="21" s="1"/>
  <c r="D113" i="21" s="1"/>
  <c r="S13" i="21"/>
  <c r="T13" i="21"/>
  <c r="U13" i="21"/>
  <c r="V13" i="21"/>
  <c r="W13" i="21"/>
  <c r="X13" i="21"/>
  <c r="N14" i="21"/>
  <c r="Z14" i="21" s="1"/>
  <c r="R14" i="21"/>
  <c r="Q14" i="21" s="1"/>
  <c r="L14" i="21" s="1"/>
  <c r="D114" i="21" s="1"/>
  <c r="S14" i="21"/>
  <c r="T14" i="21"/>
  <c r="U14" i="21"/>
  <c r="V14" i="21"/>
  <c r="W14" i="21"/>
  <c r="X14" i="21"/>
  <c r="N15" i="21"/>
  <c r="L15" i="21" s="1"/>
  <c r="D115" i="21" s="1"/>
  <c r="R15" i="21"/>
  <c r="S15" i="21"/>
  <c r="T15" i="21"/>
  <c r="U15" i="21"/>
  <c r="V15" i="21"/>
  <c r="W15" i="21"/>
  <c r="X15" i="21"/>
  <c r="Q15" i="21"/>
  <c r="N16" i="21"/>
  <c r="L16" i="21" s="1"/>
  <c r="D116" i="21" s="1"/>
  <c r="R16" i="21"/>
  <c r="S16" i="21"/>
  <c r="T16" i="21"/>
  <c r="Q16" i="21" s="1"/>
  <c r="U16" i="21"/>
  <c r="V16" i="21"/>
  <c r="W16" i="21"/>
  <c r="X16" i="21"/>
  <c r="N17" i="21"/>
  <c r="R17" i="21"/>
  <c r="Q17" i="21" s="1"/>
  <c r="S17" i="21"/>
  <c r="T17" i="21"/>
  <c r="U17" i="21"/>
  <c r="V17" i="21"/>
  <c r="W17" i="21"/>
  <c r="X17" i="21"/>
  <c r="L17" i="21"/>
  <c r="N18" i="21"/>
  <c r="R18" i="21"/>
  <c r="Q18" i="21" s="1"/>
  <c r="S18" i="21"/>
  <c r="T18" i="21"/>
  <c r="U18" i="21"/>
  <c r="V18" i="21"/>
  <c r="W18" i="21"/>
  <c r="X18" i="21"/>
  <c r="L18" i="21"/>
  <c r="N19" i="21"/>
  <c r="L19" i="21" s="1"/>
  <c r="D119" i="21" s="1"/>
  <c r="R19" i="21"/>
  <c r="S19" i="21"/>
  <c r="T19" i="21"/>
  <c r="U19" i="21"/>
  <c r="V19" i="21"/>
  <c r="W19" i="21"/>
  <c r="X19" i="21"/>
  <c r="Q19" i="21"/>
  <c r="N20" i="21"/>
  <c r="L20" i="21" s="1"/>
  <c r="D120" i="21" s="1"/>
  <c r="R20" i="21"/>
  <c r="S20" i="21"/>
  <c r="Q20" i="21" s="1"/>
  <c r="T20" i="21"/>
  <c r="U20" i="21"/>
  <c r="V20" i="21"/>
  <c r="W20" i="21"/>
  <c r="X20" i="21"/>
  <c r="N21" i="21"/>
  <c r="R21" i="21"/>
  <c r="Q21" i="21" s="1"/>
  <c r="S21" i="21"/>
  <c r="T21" i="21"/>
  <c r="U21" i="21"/>
  <c r="V21" i="21"/>
  <c r="W21" i="21"/>
  <c r="X21" i="21"/>
  <c r="L21" i="21"/>
  <c r="D121" i="21" s="1"/>
  <c r="N22" i="21"/>
  <c r="Z22" i="21" s="1"/>
  <c r="R22" i="21"/>
  <c r="Q22" i="21" s="1"/>
  <c r="S22" i="21"/>
  <c r="T22" i="21"/>
  <c r="U22" i="21"/>
  <c r="V22" i="21"/>
  <c r="W22" i="21"/>
  <c r="X22" i="21"/>
  <c r="L22" i="21"/>
  <c r="N23" i="21"/>
  <c r="L23" i="21" s="1"/>
  <c r="D123" i="21" s="1"/>
  <c r="R23" i="21"/>
  <c r="S23" i="21"/>
  <c r="T23" i="21"/>
  <c r="U23" i="21"/>
  <c r="V23" i="21"/>
  <c r="W23" i="21"/>
  <c r="X23" i="21"/>
  <c r="Q23" i="21"/>
  <c r="N24" i="21"/>
  <c r="L24" i="21" s="1"/>
  <c r="D124" i="21" s="1"/>
  <c r="R24" i="21"/>
  <c r="S24" i="21"/>
  <c r="Q24" i="21" s="1"/>
  <c r="T24" i="21"/>
  <c r="U24" i="21"/>
  <c r="V24" i="21"/>
  <c r="W24" i="21"/>
  <c r="X24" i="21"/>
  <c r="N25" i="21"/>
  <c r="R25" i="21"/>
  <c r="Q25" i="21" s="1"/>
  <c r="S25" i="21"/>
  <c r="T25" i="21"/>
  <c r="U25" i="21"/>
  <c r="V25" i="21"/>
  <c r="W25" i="21"/>
  <c r="X25" i="21"/>
  <c r="L25" i="21"/>
  <c r="D125" i="21" s="1"/>
  <c r="N26" i="21"/>
  <c r="R26" i="21"/>
  <c r="Q26" i="21" s="1"/>
  <c r="S26" i="21"/>
  <c r="T26" i="21"/>
  <c r="U26" i="21"/>
  <c r="V26" i="21"/>
  <c r="W26" i="21"/>
  <c r="X26" i="21"/>
  <c r="L26" i="21"/>
  <c r="N27" i="21"/>
  <c r="L27" i="21" s="1"/>
  <c r="D127" i="21" s="1"/>
  <c r="R27" i="21"/>
  <c r="S27" i="21"/>
  <c r="T27" i="21"/>
  <c r="U27" i="21"/>
  <c r="V27" i="21"/>
  <c r="W27" i="21"/>
  <c r="X27" i="21"/>
  <c r="Q27" i="21"/>
  <c r="N28" i="21"/>
  <c r="L28" i="21" s="1"/>
  <c r="D128" i="21" s="1"/>
  <c r="R28" i="21"/>
  <c r="S28" i="21"/>
  <c r="Q28" i="21" s="1"/>
  <c r="T28" i="21"/>
  <c r="U28" i="21"/>
  <c r="V28" i="21"/>
  <c r="W28" i="21"/>
  <c r="X28" i="21"/>
  <c r="N29" i="21"/>
  <c r="R29" i="21"/>
  <c r="Q29" i="21" s="1"/>
  <c r="S29" i="21"/>
  <c r="T29" i="21"/>
  <c r="U29" i="21"/>
  <c r="V29" i="21"/>
  <c r="W29" i="21"/>
  <c r="X29" i="21"/>
  <c r="L29" i="21"/>
  <c r="D129" i="21" s="1"/>
  <c r="N30" i="21"/>
  <c r="Z30" i="21" s="1"/>
  <c r="R30" i="21"/>
  <c r="Q30" i="21" s="1"/>
  <c r="S30" i="21"/>
  <c r="T30" i="21"/>
  <c r="U30" i="21"/>
  <c r="V30" i="21"/>
  <c r="W30" i="21"/>
  <c r="X30" i="21"/>
  <c r="L30" i="21"/>
  <c r="N31" i="21"/>
  <c r="L31" i="21" s="1"/>
  <c r="D131" i="21" s="1"/>
  <c r="R31" i="21"/>
  <c r="S31" i="21"/>
  <c r="T31" i="21"/>
  <c r="U31" i="21"/>
  <c r="V31" i="21"/>
  <c r="W31" i="21"/>
  <c r="X31" i="21"/>
  <c r="Q31" i="21"/>
  <c r="N32" i="21"/>
  <c r="L32" i="21" s="1"/>
  <c r="D132" i="21" s="1"/>
  <c r="R32" i="21"/>
  <c r="S32" i="21"/>
  <c r="Q32" i="21" s="1"/>
  <c r="T32" i="21"/>
  <c r="U32" i="21"/>
  <c r="V32" i="21"/>
  <c r="W32" i="21"/>
  <c r="X32" i="21"/>
  <c r="N33" i="21"/>
  <c r="R33" i="21"/>
  <c r="Q33" i="21" s="1"/>
  <c r="S33" i="21"/>
  <c r="T33" i="21"/>
  <c r="U33" i="21"/>
  <c r="V33" i="21"/>
  <c r="W33" i="21"/>
  <c r="X33" i="21"/>
  <c r="L33" i="21"/>
  <c r="D133" i="21" s="1"/>
  <c r="N34" i="21"/>
  <c r="R34" i="21"/>
  <c r="Q34" i="21" s="1"/>
  <c r="S34" i="21"/>
  <c r="T34" i="21"/>
  <c r="U34" i="21"/>
  <c r="V34" i="21"/>
  <c r="W34" i="21"/>
  <c r="X34" i="21"/>
  <c r="L34" i="21"/>
  <c r="N35" i="21"/>
  <c r="L35" i="21" s="1"/>
  <c r="R35" i="21"/>
  <c r="S35" i="21"/>
  <c r="T35" i="21"/>
  <c r="U35" i="21"/>
  <c r="V35" i="21"/>
  <c r="W35" i="21"/>
  <c r="X35" i="21"/>
  <c r="Q35" i="21"/>
  <c r="N36" i="21"/>
  <c r="L36" i="21" s="1"/>
  <c r="R36" i="21"/>
  <c r="S36" i="21"/>
  <c r="Q36" i="21" s="1"/>
  <c r="T36" i="21"/>
  <c r="U36" i="21"/>
  <c r="V36" i="21"/>
  <c r="W36" i="21"/>
  <c r="X36" i="21"/>
  <c r="N37" i="21"/>
  <c r="R37" i="21"/>
  <c r="Q37" i="21" s="1"/>
  <c r="S37" i="21"/>
  <c r="T37" i="21"/>
  <c r="U37" i="21"/>
  <c r="V37" i="21"/>
  <c r="W37" i="21"/>
  <c r="X37" i="21"/>
  <c r="L37" i="21"/>
  <c r="N38" i="21"/>
  <c r="R38" i="21"/>
  <c r="Q38" i="21" s="1"/>
  <c r="S38" i="21"/>
  <c r="T38" i="21"/>
  <c r="U38" i="21"/>
  <c r="V38" i="21"/>
  <c r="W38" i="21"/>
  <c r="X38" i="21"/>
  <c r="L38" i="21"/>
  <c r="N39" i="21"/>
  <c r="L39" i="21" s="1"/>
  <c r="R39" i="21"/>
  <c r="S39" i="21"/>
  <c r="T39" i="21"/>
  <c r="U39" i="21"/>
  <c r="V39" i="21"/>
  <c r="W39" i="21"/>
  <c r="X39" i="21"/>
  <c r="Q39" i="21"/>
  <c r="N9" i="21"/>
  <c r="R9" i="21"/>
  <c r="S9" i="21"/>
  <c r="T9" i="21"/>
  <c r="U9" i="21"/>
  <c r="V9" i="21"/>
  <c r="W9" i="21"/>
  <c r="X9" i="21"/>
  <c r="E87" i="21"/>
  <c r="F87" i="21"/>
  <c r="G87" i="21"/>
  <c r="H87" i="21"/>
  <c r="I87" i="21"/>
  <c r="J87" i="21"/>
  <c r="E88" i="21"/>
  <c r="F88" i="21"/>
  <c r="G88" i="21"/>
  <c r="G89" i="21" s="1"/>
  <c r="H88" i="21"/>
  <c r="H89" i="21" s="1"/>
  <c r="I88" i="21"/>
  <c r="I89" i="21" s="1"/>
  <c r="J88" i="21"/>
  <c r="J89" i="21" s="1"/>
  <c r="D88" i="21"/>
  <c r="D89" i="21" s="1"/>
  <c r="D87" i="21"/>
  <c r="E44" i="21"/>
  <c r="F44" i="21"/>
  <c r="G44" i="21"/>
  <c r="H44" i="21"/>
  <c r="I44" i="21"/>
  <c r="J44" i="21"/>
  <c r="E45" i="21"/>
  <c r="E46" i="21" s="1"/>
  <c r="F45" i="21"/>
  <c r="F46" i="21" s="1"/>
  <c r="G45" i="21"/>
  <c r="H45" i="21"/>
  <c r="H46" i="21" s="1"/>
  <c r="I45" i="21"/>
  <c r="I46" i="21" s="1"/>
  <c r="J45" i="21"/>
  <c r="D45" i="21"/>
  <c r="D44" i="21"/>
  <c r="D46" i="21" s="1"/>
  <c r="C133" i="21"/>
  <c r="B133" i="21"/>
  <c r="C132" i="21"/>
  <c r="B132" i="21"/>
  <c r="E131" i="21"/>
  <c r="C131" i="21"/>
  <c r="B131" i="21"/>
  <c r="D130" i="21"/>
  <c r="C130" i="21"/>
  <c r="B130" i="21"/>
  <c r="C129" i="21"/>
  <c r="B129" i="21"/>
  <c r="C128" i="21"/>
  <c r="B128" i="21"/>
  <c r="E127" i="21"/>
  <c r="C127" i="21"/>
  <c r="B127" i="21"/>
  <c r="D126" i="21"/>
  <c r="C126" i="21"/>
  <c r="B126" i="21"/>
  <c r="C125" i="21"/>
  <c r="B125" i="21"/>
  <c r="C124" i="21"/>
  <c r="B124" i="21"/>
  <c r="E123" i="21"/>
  <c r="C123" i="21"/>
  <c r="B123" i="21"/>
  <c r="D122" i="21"/>
  <c r="C122" i="21"/>
  <c r="B122" i="21"/>
  <c r="C121" i="21"/>
  <c r="B121" i="21"/>
  <c r="C120" i="21"/>
  <c r="B120" i="21"/>
  <c r="E119" i="21"/>
  <c r="C119" i="21"/>
  <c r="B119" i="21"/>
  <c r="D118" i="21"/>
  <c r="C118" i="21"/>
  <c r="B118" i="21"/>
  <c r="D117" i="21"/>
  <c r="C117" i="21"/>
  <c r="B117" i="21"/>
  <c r="C116" i="21"/>
  <c r="B116" i="21"/>
  <c r="C115" i="21"/>
  <c r="B115" i="21"/>
  <c r="C114" i="21"/>
  <c r="B114" i="21"/>
  <c r="C113" i="21"/>
  <c r="B113" i="21"/>
  <c r="C112" i="21"/>
  <c r="B112" i="21"/>
  <c r="C111" i="21"/>
  <c r="B111" i="21"/>
  <c r="C110" i="21"/>
  <c r="B110" i="21"/>
  <c r="C109" i="21"/>
  <c r="B109" i="21"/>
  <c r="E89" i="21"/>
  <c r="V43" i="21"/>
  <c r="R43" i="21"/>
  <c r="Z28" i="21"/>
  <c r="Z27" i="21"/>
  <c r="Z26" i="21"/>
  <c r="Z20" i="21"/>
  <c r="Z19" i="21"/>
  <c r="Z18" i="21"/>
  <c r="Z10" i="21"/>
  <c r="J46" i="21" l="1"/>
  <c r="G46" i="21"/>
  <c r="Q9" i="21"/>
  <c r="Z9" i="21"/>
  <c r="N4" i="21"/>
  <c r="Q59" i="21"/>
  <c r="L59" i="21" s="1"/>
  <c r="E116" i="21" s="1"/>
  <c r="Q58" i="21"/>
  <c r="L58" i="21" s="1"/>
  <c r="E115" i="21" s="1"/>
  <c r="Q55" i="21"/>
  <c r="L55" i="21" s="1"/>
  <c r="E112" i="21" s="1"/>
  <c r="Q54" i="21"/>
  <c r="L54" i="21" s="1"/>
  <c r="E111" i="21" s="1"/>
  <c r="J90" i="21"/>
  <c r="P4" i="21"/>
  <c r="F89" i="21"/>
  <c r="Q57" i="21"/>
  <c r="Q53" i="21"/>
  <c r="N43" i="21"/>
  <c r="L3" i="21" s="1"/>
  <c r="I47" i="21"/>
  <c r="E47" i="21"/>
  <c r="H47" i="21"/>
  <c r="Z11" i="21"/>
  <c r="F47" i="21"/>
  <c r="D47" i="21"/>
  <c r="E109" i="21"/>
  <c r="L9" i="21"/>
  <c r="Q43" i="21"/>
  <c r="N86" i="21"/>
  <c r="I90" i="21"/>
  <c r="E91" i="21" s="1"/>
  <c r="P3" i="21"/>
  <c r="Z21" i="21"/>
  <c r="R86" i="21"/>
  <c r="Q86" i="21" s="1"/>
  <c r="J47" i="21"/>
  <c r="Z15" i="21"/>
  <c r="Z23" i="21"/>
  <c r="Z31" i="21"/>
  <c r="G90" i="21"/>
  <c r="E90" i="21"/>
  <c r="D91" i="21" s="1"/>
  <c r="T43" i="21"/>
  <c r="Z17" i="21"/>
  <c r="Z25" i="21"/>
  <c r="Z33" i="21"/>
  <c r="F90" i="21"/>
  <c r="L11" i="21"/>
  <c r="D111" i="21" s="1"/>
  <c r="L72" i="21"/>
  <c r="E129" i="21" s="1"/>
  <c r="L56" i="21"/>
  <c r="E113" i="21" s="1"/>
  <c r="E48" i="21" l="1"/>
  <c r="L43" i="21"/>
  <c r="D48" i="21"/>
  <c r="M109" i="21"/>
  <c r="M107" i="21"/>
  <c r="P5" i="21"/>
  <c r="L108" i="21"/>
  <c r="L107" i="21"/>
  <c r="L104" i="21"/>
  <c r="D109" i="21"/>
  <c r="L109" i="21"/>
  <c r="L100" i="21"/>
  <c r="L96" i="21"/>
  <c r="L110" i="21"/>
  <c r="L111" i="21"/>
  <c r="M111" i="21"/>
  <c r="N5" i="21"/>
  <c r="M110" i="21"/>
  <c r="M116" i="21" s="1"/>
  <c r="L97" i="21"/>
  <c r="L101" i="21"/>
  <c r="L86" i="21"/>
  <c r="L4" i="21"/>
  <c r="L5" i="21" s="1"/>
  <c r="M108" i="21"/>
  <c r="L115" i="21" l="1"/>
  <c r="L116" i="21"/>
  <c r="M117" i="21"/>
  <c r="M113" i="21"/>
  <c r="M114" i="21"/>
  <c r="M115" i="21"/>
  <c r="L117" i="21"/>
  <c r="L114" i="21"/>
  <c r="L113" i="21"/>
</calcChain>
</file>

<file path=xl/sharedStrings.xml><?xml version="1.0" encoding="utf-8"?>
<sst xmlns="http://schemas.openxmlformats.org/spreadsheetml/2006/main" count="62" uniqueCount="45">
  <si>
    <t>Perfect</t>
  </si>
  <si>
    <t>5to15</t>
  </si>
  <si>
    <t>0to5</t>
  </si>
  <si>
    <t>15to30</t>
  </si>
  <si>
    <t>30to50</t>
  </si>
  <si>
    <t>Damage Estimate</t>
  </si>
  <si>
    <t>No. Leaves</t>
  </si>
  <si>
    <t>average</t>
  </si>
  <si>
    <t>Average Damage (% Area Removed)</t>
  </si>
  <si>
    <t>TTESTS</t>
  </si>
  <si>
    <t>STDEV</t>
  </si>
  <si>
    <t>AVERAGES</t>
  </si>
  <si>
    <t>TOWER LOCATION</t>
  </si>
  <si>
    <t>50to75</t>
  </si>
  <si>
    <t>&gt;75</t>
  </si>
  <si>
    <t>LOCATION</t>
  </si>
  <si>
    <t>Name</t>
  </si>
  <si>
    <t>Total Leaves Measured</t>
  </si>
  <si>
    <t>Total # Leaves</t>
  </si>
  <si>
    <t>±</t>
  </si>
  <si>
    <t>stdev</t>
  </si>
  <si>
    <t>C.V.</t>
  </si>
  <si>
    <t>%</t>
  </si>
  <si>
    <t>AVG Leaves Per Person</t>
  </si>
  <si>
    <t>sum</t>
  </si>
  <si>
    <t>Comparison 1</t>
  </si>
  <si>
    <t>Comparison 2</t>
  </si>
  <si>
    <t>MLP Worksheet</t>
  </si>
  <si>
    <t>General Format for Data Entry</t>
  </si>
  <si>
    <t>Total Damage Score</t>
  </si>
  <si>
    <t>BIN Damage Scores</t>
  </si>
  <si>
    <t>This is the spreadsheet that is used to analyze MLP field-collected data</t>
  </si>
  <si>
    <t>Damage Estimates</t>
  </si>
  <si>
    <t>pct_dist</t>
  </si>
  <si>
    <t>Percent Distribution of LAR bin histograms</t>
  </si>
  <si>
    <t>dist</t>
  </si>
  <si>
    <t>Count distribution of LAR bin histograms</t>
  </si>
  <si>
    <t>individ</t>
  </si>
  <si>
    <t>Bar graphs of individual participant results</t>
  </si>
  <si>
    <t>BOX</t>
  </si>
  <si>
    <t>Box plots of the group's collective data</t>
  </si>
  <si>
    <t>BAR</t>
  </si>
  <si>
    <t>Bar plots of the group's collective data</t>
  </si>
  <si>
    <t>This is the main worksheet for data entry</t>
  </si>
  <si>
    <t>Numbers are entered in the GREEN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</si>
</sst>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622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0" fillId="3" borderId="0" xfId="0" applyFill="1"/>
    <xf numFmtId="0" fontId="0" fillId="0" borderId="0" xfId="0" applyFill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2" fontId="6" fillId="4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2" fontId="0" fillId="0" borderId="0" xfId="0" applyNumberFormat="1"/>
    <xf numFmtId="1" fontId="7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1" fillId="0" borderId="0" xfId="0" applyFont="1"/>
    <xf numFmtId="165" fontId="0" fillId="0" borderId="0" xfId="0" applyNumberFormat="1"/>
    <xf numFmtId="165" fontId="12" fillId="0" borderId="0" xfId="0" applyNumberFormat="1" applyFont="1"/>
    <xf numFmtId="0" fontId="5" fillId="5" borderId="0" xfId="0" applyFont="1" applyFill="1" applyAlignment="1">
      <alignment horizontal="left"/>
    </xf>
    <xf numFmtId="0" fontId="5" fillId="5" borderId="0" xfId="0" applyFont="1" applyFill="1"/>
    <xf numFmtId="0" fontId="11" fillId="0" borderId="0" xfId="0" applyFont="1" applyAlignment="1">
      <alignment horizontal="center"/>
    </xf>
    <xf numFmtId="16" fontId="11" fillId="0" borderId="0" xfId="0" applyNumberFormat="1" applyFont="1" applyAlignment="1">
      <alignment horizontal="center"/>
    </xf>
    <xf numFmtId="0" fontId="11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1" fillId="0" borderId="0" xfId="0" applyFont="1" applyFill="1"/>
    <xf numFmtId="0" fontId="5" fillId="3" borderId="0" xfId="0" applyFont="1" applyFill="1" applyAlignment="1">
      <alignment horizontal="center"/>
    </xf>
    <xf numFmtId="17" fontId="6" fillId="0" borderId="0" xfId="0" applyNumberFormat="1" applyFont="1"/>
    <xf numFmtId="0" fontId="1" fillId="0" borderId="0" xfId="0" applyFont="1" applyAlignment="1">
      <alignment horizontal="center"/>
    </xf>
    <xf numFmtId="0" fontId="14" fillId="0" borderId="0" xfId="0" applyFont="1"/>
    <xf numFmtId="0" fontId="1" fillId="6" borderId="0" xfId="0" applyFont="1" applyFill="1" applyAlignment="1">
      <alignment horizontal="right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622">
    <cellStyle name="Excel Built-in Normal" xfId="61" xr:uid="{00000000-0005-0000-0000-000000000000}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597" builtinId="9" hidden="1"/>
    <cellStyle name="Followed Hyperlink" xfId="599" builtinId="9" hidden="1"/>
    <cellStyle name="Followed Hyperlink" xfId="601" builtinId="9" hidden="1"/>
    <cellStyle name="Followed Hyperlink" xfId="603" builtinId="9" hidden="1"/>
    <cellStyle name="Followed Hyperlink" xfId="605" builtinId="9" hidden="1"/>
    <cellStyle name="Followed Hyperlink" xfId="607" builtinId="9" hidden="1"/>
    <cellStyle name="Followed Hyperlink" xfId="609" builtinId="9" hidden="1"/>
    <cellStyle name="Followed Hyperlink" xfId="611" builtinId="9" hidden="1"/>
    <cellStyle name="Followed Hyperlink" xfId="613" builtinId="9" hidden="1"/>
    <cellStyle name="Followed Hyperlink" xfId="615" builtinId="9" hidden="1"/>
    <cellStyle name="Followed Hyperlink" xfId="617" builtinId="9" hidden="1"/>
    <cellStyle name="Followed Hyperlink" xfId="619" builtinId="9" hidden="1"/>
    <cellStyle name="Followed Hyperlink" xfId="62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6" builtinId="8" hidden="1"/>
    <cellStyle name="Hyperlink" xfId="598" builtinId="8" hidden="1"/>
    <cellStyle name="Hyperlink" xfId="600" builtinId="8" hidden="1"/>
    <cellStyle name="Hyperlink" xfId="602" builtinId="8" hidden="1"/>
    <cellStyle name="Hyperlink" xfId="604" builtinId="8" hidden="1"/>
    <cellStyle name="Hyperlink" xfId="606" builtinId="8" hidden="1"/>
    <cellStyle name="Hyperlink" xfId="608" builtinId="8" hidden="1"/>
    <cellStyle name="Hyperlink" xfId="610" builtinId="8" hidden="1"/>
    <cellStyle name="Hyperlink" xfId="612" builtinId="8" hidden="1"/>
    <cellStyle name="Hyperlink" xfId="614" builtinId="8" hidden="1"/>
    <cellStyle name="Hyperlink" xfId="616" builtinId="8" hidden="1"/>
    <cellStyle name="Hyperlink" xfId="618" builtinId="8" hidden="1"/>
    <cellStyle name="Hyperlink" xfId="620" builtinId="8" hidden="1"/>
    <cellStyle name="Normal" xfId="0" builtinId="0"/>
  </cellStyles>
  <dxfs count="0"/>
  <tableStyles count="0" defaultTableStyle="TableStyleMedium9" defaultPivotStyle="PivotStyleLight16"/>
  <colors>
    <mruColors>
      <color rgb="FFFF0000"/>
      <color rgb="FF800000"/>
      <color rgb="FFFF5A5B"/>
      <color rgb="FFFFFF99"/>
      <color rgb="FFFFFF66"/>
      <color rgb="FFCC99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chartsheet" Target="chartsheets/sheet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calcChain" Target="calcChain.xml"/><Relationship Id="rId5" Type="http://schemas.openxmlformats.org/officeDocument/2006/relationships/chartsheet" Target="chart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4256898777911998"/>
                  <c:y val="-0.12603858333662099"/>
                </c:manualLayout>
              </c:layout>
              <c:numFmt formatCode="General" sourceLinked="0"/>
            </c:trendlineLbl>
          </c:trendline>
          <c:xVal>
            <c:strRef>
              <c:f>DAMAGE_ESTIMATES!$L$9:$L$22</c:f>
              <c:strCache>
                <c:ptCount val="8"/>
                <c:pt idx="0">
                  <c:v>32.14</c:v>
                </c:pt>
                <c:pt idx="1">
                  <c:v>0.00</c:v>
                </c:pt>
                <c:pt idx="2">
                  <c:v>2.50</c:v>
                </c:pt>
                <c:pt idx="3">
                  <c:v>10.00</c:v>
                </c:pt>
                <c:pt idx="4">
                  <c:v>22.50</c:v>
                </c:pt>
                <c:pt idx="5">
                  <c:v>40.00</c:v>
                </c:pt>
                <c:pt idx="6">
                  <c:v>62.50</c:v>
                </c:pt>
                <c:pt idx="7">
                  <c:v>87.50</c:v>
                </c:pt>
              </c:strCache>
            </c:strRef>
          </c:xVal>
          <c:yVal>
            <c:numRef>
              <c:f>DAMAGE_ESTIMATES!$L$52:$L$65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D6-B44C-9C4D-57D7A6AFE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65501832"/>
        <c:axId val="-2065080600"/>
      </c:scatterChart>
      <c:valAx>
        <c:axId val="-206550183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-2065080600"/>
        <c:crosses val="autoZero"/>
        <c:crossBetween val="midCat"/>
      </c:valAx>
      <c:valAx>
        <c:axId val="-2065080600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-20655018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63003791192799"/>
          <c:y val="2.7777777777777801E-2"/>
          <c:w val="0.82685750947798198"/>
          <c:h val="0.878024934383201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DAMAGE_ESTIMATES!$K$3</c:f>
              <c:strCache>
                <c:ptCount val="1"/>
                <c:pt idx="0">
                  <c:v>Comparison 1</c:v>
                </c:pt>
              </c:strCache>
            </c:strRef>
          </c:tx>
          <c:spPr>
            <a:solidFill>
              <a:srgbClr val="800000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DAMAGE_ESTIMATES!$D$51:$J$51</c:f>
              <c:strCache>
                <c:ptCount val="7"/>
                <c:pt idx="0">
                  <c:v>Perfect</c:v>
                </c:pt>
                <c:pt idx="1">
                  <c:v>0to5</c:v>
                </c:pt>
                <c:pt idx="2">
                  <c:v>5to15</c:v>
                </c:pt>
                <c:pt idx="3">
                  <c:v>15to30</c:v>
                </c:pt>
                <c:pt idx="4">
                  <c:v>30to50</c:v>
                </c:pt>
                <c:pt idx="5">
                  <c:v>50to75</c:v>
                </c:pt>
                <c:pt idx="6">
                  <c:v>&gt;75</c:v>
                </c:pt>
              </c:strCache>
            </c:strRef>
          </c:cat>
          <c:val>
            <c:numRef>
              <c:f>DAMAGE_ESTIMATES!$D$47:$J$47</c:f>
              <c:numCache>
                <c:formatCode>0.0</c:formatCode>
                <c:ptCount val="7"/>
                <c:pt idx="0">
                  <c:v>14.285714285714285</c:v>
                </c:pt>
                <c:pt idx="1">
                  <c:v>14.285714285714285</c:v>
                </c:pt>
                <c:pt idx="2">
                  <c:v>14.285714285714285</c:v>
                </c:pt>
                <c:pt idx="3">
                  <c:v>14.285714285714285</c:v>
                </c:pt>
                <c:pt idx="4">
                  <c:v>14.285714285714285</c:v>
                </c:pt>
                <c:pt idx="5">
                  <c:v>14.285714285714285</c:v>
                </c:pt>
                <c:pt idx="6">
                  <c:v>14.285714285714285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27-0B42-AD16-A32F226052FB}"/>
            </c:ext>
          </c:extLst>
        </c:ser>
        <c:ser>
          <c:idx val="1"/>
          <c:order val="1"/>
          <c:tx>
            <c:strRef>
              <c:f>DAMAGE_ESTIMATES!$K$4</c:f>
              <c:strCache>
                <c:ptCount val="1"/>
                <c:pt idx="0">
                  <c:v>Comparison 2</c:v>
                </c:pt>
              </c:strCache>
            </c:strRef>
          </c:tx>
          <c:spPr>
            <a:solidFill>
              <a:srgbClr val="FF5A5B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DAMAGE_ESTIMATES!$D$51:$J$51</c:f>
              <c:strCache>
                <c:ptCount val="7"/>
                <c:pt idx="0">
                  <c:v>Perfect</c:v>
                </c:pt>
                <c:pt idx="1">
                  <c:v>0to5</c:v>
                </c:pt>
                <c:pt idx="2">
                  <c:v>5to15</c:v>
                </c:pt>
                <c:pt idx="3">
                  <c:v>15to30</c:v>
                </c:pt>
                <c:pt idx="4">
                  <c:v>30to50</c:v>
                </c:pt>
                <c:pt idx="5">
                  <c:v>50to75</c:v>
                </c:pt>
                <c:pt idx="6">
                  <c:v>&gt;75</c:v>
                </c:pt>
              </c:strCache>
            </c:strRef>
          </c:cat>
          <c:val>
            <c:numRef>
              <c:f>DAMAGE_ESTIMATES!$D$90:$J$90</c:f>
              <c:numCache>
                <c:formatCode>0.0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27-0B42-AD16-A32F226052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5196136"/>
        <c:axId val="-2072864088"/>
      </c:barChart>
      <c:catAx>
        <c:axId val="-2065196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72864088"/>
        <c:crosses val="autoZero"/>
        <c:auto val="1"/>
        <c:lblAlgn val="ctr"/>
        <c:lblOffset val="100"/>
        <c:noMultiLvlLbl val="0"/>
      </c:catAx>
      <c:valAx>
        <c:axId val="-2072864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Percent (%)</a:t>
                </a:r>
              </a:p>
            </c:rich>
          </c:tx>
          <c:layout>
            <c:manualLayout>
              <c:xMode val="edge"/>
              <c:yMode val="edge"/>
              <c:x val="3.2283114610673701E-2"/>
              <c:y val="0.356075840004343"/>
            </c:manualLayout>
          </c:layout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-2065196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0304843782235205"/>
          <c:y val="0.125969378377669"/>
          <c:w val="0.224983965183877"/>
          <c:h val="0.18595290172061801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0580623817"/>
          <c:y val="6.0185185185185203E-2"/>
          <c:w val="0.85784098763314298"/>
          <c:h val="0.822469378827647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DAMAGE_ESTIMATES!$K$3</c:f>
              <c:strCache>
                <c:ptCount val="1"/>
                <c:pt idx="0">
                  <c:v>Comparison 1</c:v>
                </c:pt>
              </c:strCache>
            </c:strRef>
          </c:tx>
          <c:spPr>
            <a:solidFill>
              <a:srgbClr val="80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DAMAGE_ESTIMATES!$D$8:$J$8</c:f>
              <c:strCache>
                <c:ptCount val="7"/>
                <c:pt idx="0">
                  <c:v>Perfect</c:v>
                </c:pt>
                <c:pt idx="1">
                  <c:v>0to5</c:v>
                </c:pt>
                <c:pt idx="2">
                  <c:v>5to15</c:v>
                </c:pt>
                <c:pt idx="3">
                  <c:v>15to30</c:v>
                </c:pt>
                <c:pt idx="4">
                  <c:v>30to50</c:v>
                </c:pt>
                <c:pt idx="5">
                  <c:v>50to75</c:v>
                </c:pt>
                <c:pt idx="6">
                  <c:v>&gt;75</c:v>
                </c:pt>
              </c:strCache>
            </c:strRef>
          </c:cat>
          <c:val>
            <c:numRef>
              <c:f>DAMAGE_ESTIMATES!$D$43:$J$43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F-BC47-A3E7-1AB60E78CFA0}"/>
            </c:ext>
          </c:extLst>
        </c:ser>
        <c:ser>
          <c:idx val="1"/>
          <c:order val="1"/>
          <c:tx>
            <c:strRef>
              <c:f>DAMAGE_ESTIMATES!$K$4</c:f>
              <c:strCache>
                <c:ptCount val="1"/>
                <c:pt idx="0">
                  <c:v>Comparison 2</c:v>
                </c:pt>
              </c:strCache>
            </c:strRef>
          </c:tx>
          <c:spPr>
            <a:solidFill>
              <a:srgbClr val="FF5A5B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DAMAGE_ESTIMATES!$D$8:$J$8</c:f>
              <c:strCache>
                <c:ptCount val="7"/>
                <c:pt idx="0">
                  <c:v>Perfect</c:v>
                </c:pt>
                <c:pt idx="1">
                  <c:v>0to5</c:v>
                </c:pt>
                <c:pt idx="2">
                  <c:v>5to15</c:v>
                </c:pt>
                <c:pt idx="3">
                  <c:v>15to30</c:v>
                </c:pt>
                <c:pt idx="4">
                  <c:v>30to50</c:v>
                </c:pt>
                <c:pt idx="5">
                  <c:v>50to75</c:v>
                </c:pt>
                <c:pt idx="6">
                  <c:v>&gt;75</c:v>
                </c:pt>
              </c:strCache>
            </c:strRef>
          </c:cat>
          <c:val>
            <c:numRef>
              <c:f>DAMAGE_ESTIMATES!$D$86:$J$86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9F-BC47-A3E7-1AB60E78C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69675352"/>
        <c:axId val="2055254280"/>
      </c:barChart>
      <c:catAx>
        <c:axId val="-2069675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800"/>
            </a:pPr>
            <a:endParaRPr lang="en-US"/>
          </a:p>
        </c:txPr>
        <c:crossAx val="2055254280"/>
        <c:crosses val="autoZero"/>
        <c:auto val="1"/>
        <c:lblAlgn val="ctr"/>
        <c:lblOffset val="100"/>
        <c:noMultiLvlLbl val="0"/>
      </c:catAx>
      <c:valAx>
        <c:axId val="2055254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en-US" sz="2000"/>
                  <a:t>Count</a:t>
                </a:r>
              </a:p>
            </c:rich>
          </c:tx>
          <c:layout>
            <c:manualLayout>
              <c:xMode val="edge"/>
              <c:yMode val="edge"/>
              <c:x val="1.02406678132976E-2"/>
              <c:y val="0.4215905887353080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-20696753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3979149778314"/>
          <c:y val="0.16628280839894999"/>
          <c:w val="0.28092192459813697"/>
          <c:h val="0.18595290172061801"/>
        </c:manualLayout>
      </c:layout>
      <c:overlay val="0"/>
      <c:txPr>
        <a:bodyPr/>
        <a:lstStyle/>
        <a:p>
          <a:pPr>
            <a:defRPr sz="2400"/>
          </a:pPr>
          <a:endParaRPr lang="en-US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en-US" sz="2400" b="1" i="0" baseline="0">
                <a:effectLst/>
              </a:rPr>
              <a:t>Million Leaf Project - Individual Observations</a:t>
            </a:r>
            <a:endParaRPr lang="en-US" sz="2400">
              <a:effectLst/>
            </a:endParaRPr>
          </a:p>
        </c:rich>
      </c:tx>
      <c:layout>
        <c:manualLayout>
          <c:xMode val="edge"/>
          <c:yMode val="edge"/>
          <c:x val="0.26477937318605199"/>
          <c:y val="3.0472726000204502E-2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Forest Floor</c:v>
          </c:tx>
          <c:spPr>
            <a:solidFill>
              <a:srgbClr val="C00000"/>
            </a:solidFill>
          </c:spPr>
          <c:invertIfNegative val="0"/>
          <c:cat>
            <c:numRef>
              <c:f>DAMAGE_ESTIMATES!$B$9:$B$42</c:f>
              <c:numCache>
                <c:formatCode>General</c:formatCode>
                <c:ptCount val="34"/>
              </c:numCache>
            </c:numRef>
          </c:cat>
          <c:val>
            <c:numRef>
              <c:f>DAMAGE_ESTIMATES!$L$9:$L$42</c:f>
              <c:numCache>
                <c:formatCode>0.00</c:formatCode>
                <c:ptCount val="34"/>
                <c:pt idx="0">
                  <c:v>32.142857142857146</c:v>
                </c:pt>
                <c:pt idx="1">
                  <c:v>0</c:v>
                </c:pt>
                <c:pt idx="2">
                  <c:v>2.5</c:v>
                </c:pt>
                <c:pt idx="3">
                  <c:v>10</c:v>
                </c:pt>
                <c:pt idx="4">
                  <c:v>22.5</c:v>
                </c:pt>
                <c:pt idx="5">
                  <c:v>40</c:v>
                </c:pt>
                <c:pt idx="6">
                  <c:v>62.5</c:v>
                </c:pt>
                <c:pt idx="7">
                  <c:v>87.5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82-9648-854A-005E30331CD1}"/>
            </c:ext>
          </c:extLst>
        </c:ser>
        <c:ser>
          <c:idx val="1"/>
          <c:order val="1"/>
          <c:tx>
            <c:v>Canopy</c:v>
          </c:tx>
          <c:spPr>
            <a:solidFill>
              <a:schemeClr val="accent2">
                <a:lumMod val="60000"/>
                <a:lumOff val="40000"/>
              </a:schemeClr>
            </a:solidFill>
          </c:spPr>
          <c:invertIfNegative val="0"/>
          <c:cat>
            <c:numRef>
              <c:f>DAMAGE_ESTIMATES!$B$9:$B$42</c:f>
              <c:numCache>
                <c:formatCode>General</c:formatCode>
                <c:ptCount val="34"/>
              </c:numCache>
            </c:numRef>
          </c:cat>
          <c:val>
            <c:numRef>
              <c:f>DAMAGE_ESTIMATES!$L$52:$L$85</c:f>
              <c:numCache>
                <c:formatCode>0.00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82-9648-854A-005E30331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05742808"/>
        <c:axId val="2055447576"/>
      </c:barChart>
      <c:catAx>
        <c:axId val="-2105742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2000"/>
            </a:pPr>
            <a:endParaRPr lang="en-US"/>
          </a:p>
        </c:txPr>
        <c:crossAx val="2055447576"/>
        <c:crosses val="autoZero"/>
        <c:auto val="1"/>
        <c:lblAlgn val="ctr"/>
        <c:lblOffset val="100"/>
        <c:tickLblSkip val="1"/>
        <c:noMultiLvlLbl val="0"/>
      </c:catAx>
      <c:valAx>
        <c:axId val="2055447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2400" b="1" i="0" baseline="0">
                    <a:effectLst/>
                  </a:rPr>
                  <a:t>Damage Estimate (% LAR)</a:t>
                </a:r>
                <a:endParaRPr lang="en-US" sz="1100">
                  <a:effectLst/>
                </a:endParaRP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2000"/>
            </a:pPr>
            <a:endParaRPr lang="en-US"/>
          </a:p>
        </c:txPr>
        <c:crossAx val="-2105742808"/>
        <c:crosses val="autoZero"/>
        <c:crossBetween val="between"/>
      </c:valAx>
    </c:plotArea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000"/>
            </a:pPr>
            <a:r>
              <a:rPr lang="en-US" sz="2000"/>
              <a:t>Box</a:t>
            </a:r>
            <a:r>
              <a:rPr lang="en-US" sz="2000" baseline="0"/>
              <a:t> Plots -- Million Leaf Project</a:t>
            </a:r>
          </a:p>
        </c:rich>
      </c:tx>
      <c:layout>
        <c:manualLayout>
          <c:xMode val="edge"/>
          <c:yMode val="edge"/>
          <c:x val="0.382464943719108"/>
          <c:y val="2.18155631658795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7882494183160699"/>
          <c:y val="8.8186561982220996E-2"/>
          <c:w val="0.79893171222738302"/>
          <c:h val="0.78226953036376001"/>
        </c:manualLayout>
      </c:layout>
      <c:barChart>
        <c:barDir val="col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DAMAGE_ESTIMATES!$L$113:$M$113</c:f>
                <c:numCache>
                  <c:formatCode>General</c:formatCode>
                  <c:ptCount val="2"/>
                  <c:pt idx="0">
                    <c:v>3.5</c:v>
                  </c:pt>
                  <c:pt idx="1">
                    <c:v>0</c:v>
                  </c:pt>
                </c:numCache>
              </c:numRef>
            </c:minus>
            <c:spPr>
              <a:ln w="19050" cmpd="sng"/>
            </c:spPr>
          </c:errBars>
          <c:cat>
            <c:strRef>
              <c:f>DAMAGE_ESTIMATES!$K$3:$K$4</c:f>
              <c:strCache>
                <c:ptCount val="2"/>
                <c:pt idx="0">
                  <c:v>Comparison 1</c:v>
                </c:pt>
                <c:pt idx="1">
                  <c:v>Comparison 2</c:v>
                </c:pt>
              </c:strCache>
            </c:strRef>
          </c:cat>
          <c:val>
            <c:numRef>
              <c:f>DAMAGE_ESTIMATES!$L$114:$M$114</c:f>
              <c:numCache>
                <c:formatCode>0.0</c:formatCode>
                <c:ptCount val="2"/>
                <c:pt idx="0">
                  <c:v>4.375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01-D54B-A405-F073E72C5AC9}"/>
            </c:ext>
          </c:extLst>
        </c:ser>
        <c:ser>
          <c:idx val="1"/>
          <c:order val="1"/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DAMAGE_ESTIMATES!$K$3:$K$4</c:f>
              <c:strCache>
                <c:ptCount val="2"/>
                <c:pt idx="0">
                  <c:v>Comparison 1</c:v>
                </c:pt>
                <c:pt idx="1">
                  <c:v>Comparison 2</c:v>
                </c:pt>
              </c:strCache>
            </c:strRef>
          </c:cat>
          <c:val>
            <c:numRef>
              <c:f>DAMAGE_ESTIMATES!$L$115:$M$115</c:f>
              <c:numCache>
                <c:formatCode>0.0</c:formatCode>
                <c:ptCount val="2"/>
                <c:pt idx="0">
                  <c:v>22.946428571428573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01-D54B-A405-F073E72C5AC9}"/>
            </c:ext>
          </c:extLst>
        </c:ser>
        <c:ser>
          <c:idx val="2"/>
          <c:order val="2"/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DAMAGE_ESTIMATES!$L$117:$M$117</c:f>
                <c:numCache>
                  <c:formatCode>General</c:formatCode>
                  <c:ptCount val="2"/>
                  <c:pt idx="0">
                    <c:v>21.874999999999986</c:v>
                  </c:pt>
                  <c:pt idx="1">
                    <c:v>0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ln w="19050" cmpd="sng"/>
            </c:spPr>
          </c:errBars>
          <c:cat>
            <c:strRef>
              <c:f>DAMAGE_ESTIMATES!$K$3:$K$4</c:f>
              <c:strCache>
                <c:ptCount val="2"/>
                <c:pt idx="0">
                  <c:v>Comparison 1</c:v>
                </c:pt>
                <c:pt idx="1">
                  <c:v>Comparison 2</c:v>
                </c:pt>
              </c:strCache>
            </c:strRef>
          </c:cat>
          <c:val>
            <c:numRef>
              <c:f>DAMAGE_ESTIMATES!$L$116:$M$116</c:f>
              <c:numCache>
                <c:formatCode>0.0</c:formatCode>
                <c:ptCount val="2"/>
                <c:pt idx="0">
                  <c:v>29.553571428571427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01-D54B-A405-F073E72C5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2069760120"/>
        <c:axId val="-2071268808"/>
      </c:barChart>
      <c:catAx>
        <c:axId val="-2069760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en-US"/>
          </a:p>
        </c:txPr>
        <c:crossAx val="-2071268808"/>
        <c:crosses val="autoZero"/>
        <c:auto val="1"/>
        <c:lblAlgn val="ctr"/>
        <c:lblOffset val="100"/>
        <c:noMultiLvlLbl val="0"/>
      </c:catAx>
      <c:valAx>
        <c:axId val="-2071268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800"/>
                </a:pPr>
                <a:r>
                  <a:rPr lang="en-US" sz="2800"/>
                  <a:t>Damage</a:t>
                </a:r>
                <a:r>
                  <a:rPr lang="en-US" sz="2800" baseline="0"/>
                  <a:t> Estimate (%LAR)</a:t>
                </a:r>
                <a:endParaRPr lang="en-US" sz="2800"/>
              </a:p>
            </c:rich>
          </c:tx>
          <c:layout>
            <c:manualLayout>
              <c:xMode val="edge"/>
              <c:yMode val="edge"/>
              <c:x val="3.61826261603466E-2"/>
              <c:y val="0.1309905949000710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en-US"/>
          </a:p>
        </c:txPr>
        <c:crossAx val="-2069760120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800" b="1" i="0" baseline="0">
                <a:effectLst/>
              </a:rPr>
              <a:t>Bar Plots - Million Leaf Project</a:t>
            </a:r>
            <a:endParaRPr lang="en-US" sz="2400">
              <a:effectLst/>
            </a:endParaRPr>
          </a:p>
        </c:rich>
      </c:tx>
      <c:layout>
        <c:manualLayout>
          <c:xMode val="edge"/>
          <c:yMode val="edge"/>
          <c:x val="0.42665994997324902"/>
          <c:y val="1.209999934895020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45844951686099"/>
          <c:y val="1.3454818173690901E-2"/>
          <c:w val="0.83349044785667203"/>
          <c:h val="0.834052818629146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DAMAGE_ESTIMATES!$L$104</c:f>
              <c:strCache>
                <c:ptCount val="1"/>
                <c:pt idx="0">
                  <c:v>#DIV/0!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chemeClr val="accent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232-DC4B-80C9-B4038464E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3200" b="1"/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DAMAGE_ESTIMATES!$L$100:$L$101</c:f>
                <c:numCache>
                  <c:formatCode>General</c:formatCode>
                  <c:ptCount val="2"/>
                  <c:pt idx="0">
                    <c:v>30.572763655761001</c:v>
                  </c:pt>
                  <c:pt idx="1">
                    <c:v>0</c:v>
                  </c:pt>
                </c:numCache>
              </c:numRef>
            </c:plus>
            <c:minus>
              <c:numRef>
                <c:f>DAMAGE_ESTIMATES!$L$100:$L$101</c:f>
                <c:numCache>
                  <c:formatCode>General</c:formatCode>
                  <c:ptCount val="2"/>
                  <c:pt idx="0">
                    <c:v>30.572763655761001</c:v>
                  </c:pt>
                  <c:pt idx="1">
                    <c:v>0</c:v>
                  </c:pt>
                </c:numCache>
              </c:numRef>
            </c:minus>
            <c:spPr>
              <a:ln w="31750"/>
            </c:spPr>
          </c:errBars>
          <c:cat>
            <c:strRef>
              <c:f>DAMAGE_ESTIMATES!$K$3:$K$4</c:f>
              <c:strCache>
                <c:ptCount val="2"/>
                <c:pt idx="0">
                  <c:v>Comparison 1</c:v>
                </c:pt>
                <c:pt idx="1">
                  <c:v>Comparison 2</c:v>
                </c:pt>
              </c:strCache>
            </c:strRef>
          </c:cat>
          <c:val>
            <c:numRef>
              <c:f>DAMAGE_ESTIMATES!$L$96:$L$97</c:f>
              <c:numCache>
                <c:formatCode>0.0</c:formatCode>
                <c:ptCount val="2"/>
                <c:pt idx="0">
                  <c:v>32.142857142857139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32-DC4B-80C9-B4038464E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12912232"/>
        <c:axId val="-2113212856"/>
      </c:barChart>
      <c:catAx>
        <c:axId val="-2112912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en-US"/>
          </a:p>
        </c:txPr>
        <c:crossAx val="-2113212856"/>
        <c:crosses val="autoZero"/>
        <c:auto val="1"/>
        <c:lblAlgn val="ctr"/>
        <c:lblOffset val="100"/>
        <c:noMultiLvlLbl val="0"/>
      </c:catAx>
      <c:valAx>
        <c:axId val="-2113212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400"/>
                </a:pPr>
                <a:r>
                  <a:rPr lang="en-US" sz="2400"/>
                  <a:t>Damage Estimate (% LAR)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400"/>
            </a:pPr>
            <a:endParaRPr lang="en-US"/>
          </a:p>
        </c:txPr>
        <c:crossAx val="-2112912232"/>
        <c:crosses val="autoZero"/>
        <c:crossBetween val="between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98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98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98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98" workbookViewId="0" zoomToFit="1"/>
  </sheetViews>
  <pageMargins left="0.75" right="0.75" top="1" bottom="1" header="0.5" footer="0.5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9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524934</xdr:colOff>
      <xdr:row>11</xdr:row>
      <xdr:rowOff>67732</xdr:rowOff>
    </xdr:from>
    <xdr:to>
      <xdr:col>36</xdr:col>
      <xdr:colOff>118533</xdr:colOff>
      <xdr:row>27</xdr:row>
      <xdr:rowOff>8466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5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5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5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5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0.48375</cdr:x>
      <cdr:y>0.77552</cdr:y>
    </cdr:from>
    <cdr:to>
      <cdr:x>0.66813</cdr:x>
      <cdr:y>0.85177</cdr:y>
    </cdr:to>
    <cdr:sp macro="" textlink="DAMAGE_ESTIMATES!$L$104">
      <cdr:nvSpPr>
        <cdr:cNvPr id="2" name="Rounded Rectangle 1"/>
        <cdr:cNvSpPr/>
      </cdr:nvSpPr>
      <cdr:spPr>
        <a:xfrm xmlns:a="http://schemas.openxmlformats.org/drawingml/2006/main">
          <a:off x="4143022" y="4512082"/>
          <a:ext cx="1579097" cy="443632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9B4E07EC-3436-1248-9AB4-EE4EBD9CC210}" type="TxLink">
            <a:rPr lang="en-US" sz="2800" b="1">
              <a:solidFill>
                <a:sysClr val="windowText" lastClr="000000"/>
              </a:solidFill>
            </a:rPr>
            <a:pPr/>
            <a:t>#DIV/0!</a:t>
          </a:fld>
          <a:endParaRPr lang="en-US" sz="28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0.48882</cdr:x>
      <cdr:y>0.67104</cdr:y>
    </cdr:from>
    <cdr:to>
      <cdr:x>0.6732</cdr:x>
      <cdr:y>0.78536</cdr:y>
    </cdr:to>
    <cdr:sp macro="" textlink="">
      <cdr:nvSpPr>
        <cdr:cNvPr id="3" name="Rounded Rectangle 2"/>
        <cdr:cNvSpPr/>
      </cdr:nvSpPr>
      <cdr:spPr>
        <a:xfrm xmlns:a="http://schemas.openxmlformats.org/drawingml/2006/main">
          <a:off x="4186441" y="3904219"/>
          <a:ext cx="1579097" cy="665127"/>
        </a:xfrm>
        <a:prstGeom xmlns:a="http://schemas.openxmlformats.org/drawingml/2006/main" prst="round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ysClr val="windowText" lastClr="000000"/>
              </a:solidFill>
            </a:rPr>
            <a:t>Probability</a:t>
          </a:r>
        </a:p>
        <a:p xmlns:a="http://schemas.openxmlformats.org/drawingml/2006/main">
          <a:pPr algn="ctr"/>
          <a:r>
            <a:rPr lang="en-US" sz="1600" b="1">
              <a:solidFill>
                <a:sysClr val="windowText" lastClr="000000"/>
              </a:solidFill>
            </a:rPr>
            <a:t>(P-value)</a:t>
          </a:r>
        </a:p>
      </cdr:txBody>
    </cdr:sp>
  </cdr:relSizeAnchor>
  <cdr:relSizeAnchor xmlns:cdr="http://schemas.openxmlformats.org/drawingml/2006/chartDrawing">
    <cdr:from>
      <cdr:x>0.19731</cdr:x>
      <cdr:y>0.76619</cdr:y>
    </cdr:from>
    <cdr:to>
      <cdr:x>0.2992</cdr:x>
      <cdr:y>0.84244</cdr:y>
    </cdr:to>
    <cdr:sp macro="" textlink="DAMAGE_ESTIMATES!$L$109">
      <cdr:nvSpPr>
        <cdr:cNvPr id="4" name="Rounded Rectangle 3"/>
        <cdr:cNvSpPr/>
      </cdr:nvSpPr>
      <cdr:spPr>
        <a:xfrm xmlns:a="http://schemas.openxmlformats.org/drawingml/2006/main">
          <a:off x="1689858" y="4457806"/>
          <a:ext cx="872623" cy="443632"/>
        </a:xfrm>
        <a:prstGeom xmlns:a="http://schemas.openxmlformats.org/drawingml/2006/main" prst="roundRect">
          <a:avLst/>
        </a:prstGeom>
        <a:solidFill xmlns:a="http://schemas.openxmlformats.org/drawingml/2006/main">
          <a:schemeClr val="accent2">
            <a:lumMod val="40000"/>
            <a:lumOff val="6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D5E8C1CC-7711-4948-B143-7CABC0E9D311}" type="TxLink">
            <a:rPr lang="en-US" sz="2800" b="1">
              <a:solidFill>
                <a:schemeClr val="tx2">
                  <a:lumMod val="75000"/>
                </a:schemeClr>
              </a:solidFill>
            </a:rPr>
            <a:pPr/>
            <a:t>27.3</a:t>
          </a:fld>
          <a:endParaRPr lang="en-US" sz="28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0.86905</cdr:x>
      <cdr:y>0.76992</cdr:y>
    </cdr:from>
    <cdr:to>
      <cdr:x>0.97094</cdr:x>
      <cdr:y>0.84617</cdr:y>
    </cdr:to>
    <cdr:sp macro="" textlink="DAMAGE_ESTIMATES!$M$109">
      <cdr:nvSpPr>
        <cdr:cNvPr id="5" name="Rounded Rectangle 4"/>
        <cdr:cNvSpPr/>
      </cdr:nvSpPr>
      <cdr:spPr>
        <a:xfrm xmlns:a="http://schemas.openxmlformats.org/drawingml/2006/main">
          <a:off x="7442829" y="4479513"/>
          <a:ext cx="872622" cy="443632"/>
        </a:xfrm>
        <a:prstGeom xmlns:a="http://schemas.openxmlformats.org/drawingml/2006/main" prst="roundRect">
          <a:avLst/>
        </a:prstGeom>
        <a:solidFill xmlns:a="http://schemas.openxmlformats.org/drawingml/2006/main">
          <a:srgbClr val="E6B9B8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CCD3CCE6-D3E3-0047-AE33-F37828AFF079}" type="TxLink">
            <a:rPr lang="en-US" sz="2800" b="1">
              <a:solidFill>
                <a:schemeClr val="tx2">
                  <a:lumMod val="75000"/>
                </a:schemeClr>
              </a:solidFill>
            </a:rPr>
            <a:pPr/>
            <a:t>#NUM!</a:t>
          </a:fld>
          <a:endParaRPr lang="en-US" sz="2800" b="1">
            <a:solidFill>
              <a:schemeClr val="tx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0.27248</cdr:x>
      <cdr:y>0.16375</cdr:y>
    </cdr:from>
    <cdr:to>
      <cdr:x>0.37798</cdr:x>
      <cdr:y>0.30895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361570" y="103121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52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0.27248</cdr:x>
      <cdr:y>0.16375</cdr:y>
    </cdr:from>
    <cdr:to>
      <cdr:x>0.37798</cdr:x>
      <cdr:y>0.30895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361570" y="1031219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0.47139</cdr:x>
      <cdr:y>0.68875</cdr:y>
    </cdr:from>
    <cdr:to>
      <cdr:x>0.65577</cdr:x>
      <cdr:y>0.765</cdr:y>
    </cdr:to>
    <cdr:sp macro="" textlink="DAMAGE_ESTIMATES!$L$104">
      <cdr:nvSpPr>
        <cdr:cNvPr id="3" name="Rounded Rectangle 2"/>
        <cdr:cNvSpPr/>
      </cdr:nvSpPr>
      <cdr:spPr>
        <a:xfrm xmlns:a="http://schemas.openxmlformats.org/drawingml/2006/main">
          <a:off x="4085516" y="4337417"/>
          <a:ext cx="1597996" cy="480186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 anchorCtr="1"/>
        <a:lstStyle xmlns:a="http://schemas.openxmlformats.org/drawingml/2006/main"/>
        <a:p xmlns:a="http://schemas.openxmlformats.org/drawingml/2006/main">
          <a:fld id="{092E6E27-346C-49DD-8FB8-BFEC33D8E8B7}" type="TxLink">
            <a:rPr lang="en-US" sz="2800" b="1"/>
            <a:pPr/>
            <a:t>#DIV/0!</a:t>
          </a:fld>
          <a:endParaRPr lang="en-US" sz="2800" b="1"/>
        </a:p>
      </cdr:txBody>
    </cdr:sp>
  </cdr:relSizeAnchor>
  <cdr:relSizeAnchor xmlns:cdr="http://schemas.openxmlformats.org/drawingml/2006/chartDrawing">
    <cdr:from>
      <cdr:x>0.47271</cdr:x>
      <cdr:y>0.5725</cdr:y>
    </cdr:from>
    <cdr:to>
      <cdr:x>0.65709</cdr:x>
      <cdr:y>0.68682</cdr:y>
    </cdr:to>
    <cdr:sp macro="" textlink="">
      <cdr:nvSpPr>
        <cdr:cNvPr id="4" name="Rounded Rectangle 3"/>
        <cdr:cNvSpPr/>
      </cdr:nvSpPr>
      <cdr:spPr>
        <a:xfrm xmlns:a="http://schemas.openxmlformats.org/drawingml/2006/main">
          <a:off x="4096957" y="3605331"/>
          <a:ext cx="1597996" cy="719911"/>
        </a:xfrm>
        <a:prstGeom xmlns:a="http://schemas.openxmlformats.org/drawingml/2006/main" prst="roundRect">
          <a:avLst/>
        </a:prstGeom>
        <a:solidFill xmlns:a="http://schemas.openxmlformats.org/drawingml/2006/main">
          <a:srgbClr val="FF0000"/>
        </a:solidFill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1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/>
            <a:t>Probability</a:t>
          </a:r>
        </a:p>
        <a:p xmlns:a="http://schemas.openxmlformats.org/drawingml/2006/main">
          <a:pPr algn="ctr"/>
          <a:r>
            <a:rPr lang="en-US" sz="1600" b="1"/>
            <a:t>(P-value)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6EB4F-F2CF-8941-BA39-126CAED9C4B2}">
  <dimension ref="A1:B10"/>
  <sheetViews>
    <sheetView tabSelected="1" workbookViewId="0">
      <selection activeCell="E29" sqref="E29"/>
    </sheetView>
  </sheetViews>
  <sheetFormatPr baseColWidth="10" defaultRowHeight="15" x14ac:dyDescent="0.2"/>
  <cols>
    <col min="1" max="1" width="17" customWidth="1"/>
  </cols>
  <sheetData>
    <row r="1" spans="1:2" x14ac:dyDescent="0.2">
      <c r="A1" t="s">
        <v>31</v>
      </c>
    </row>
    <row r="3" spans="1:2" x14ac:dyDescent="0.2">
      <c r="A3" s="31" t="s">
        <v>32</v>
      </c>
      <c r="B3" t="s">
        <v>43</v>
      </c>
    </row>
    <row r="4" spans="1:2" x14ac:dyDescent="0.2">
      <c r="B4" t="s">
        <v>44</v>
      </c>
    </row>
    <row r="6" spans="1:2" x14ac:dyDescent="0.2">
      <c r="A6" s="31" t="s">
        <v>33</v>
      </c>
      <c r="B6" t="s">
        <v>34</v>
      </c>
    </row>
    <row r="7" spans="1:2" x14ac:dyDescent="0.2">
      <c r="A7" s="31" t="s">
        <v>35</v>
      </c>
      <c r="B7" t="s">
        <v>36</v>
      </c>
    </row>
    <row r="8" spans="1:2" x14ac:dyDescent="0.2">
      <c r="A8" s="31" t="s">
        <v>37</v>
      </c>
      <c r="B8" t="s">
        <v>38</v>
      </c>
    </row>
    <row r="9" spans="1:2" x14ac:dyDescent="0.2">
      <c r="A9" s="31" t="s">
        <v>39</v>
      </c>
      <c r="B9" t="s">
        <v>40</v>
      </c>
    </row>
    <row r="10" spans="1:2" x14ac:dyDescent="0.2">
      <c r="A10" s="31" t="s">
        <v>41</v>
      </c>
      <c r="B10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3"/>
  <sheetViews>
    <sheetView workbookViewId="0">
      <pane ySplit="5" topLeftCell="A6" activePane="bottomLeft" state="frozen"/>
      <selection pane="bottomLeft" activeCell="Q9" sqref="Q9"/>
    </sheetView>
  </sheetViews>
  <sheetFormatPr baseColWidth="10" defaultColWidth="8.83203125" defaultRowHeight="21" x14ac:dyDescent="0.25"/>
  <cols>
    <col min="2" max="2" width="13.6640625" customWidth="1"/>
    <col min="3" max="3" width="15.83203125" customWidth="1"/>
    <col min="4" max="4" width="11" bestFit="1" customWidth="1"/>
    <col min="10" max="10" width="9.83203125" style="2" customWidth="1"/>
    <col min="11" max="11" width="18.83203125" style="2" bestFit="1" customWidth="1"/>
    <col min="12" max="12" width="12.5" customWidth="1"/>
    <col min="13" max="13" width="8.1640625" customWidth="1"/>
    <col min="14" max="14" width="11.33203125" customWidth="1"/>
    <col min="15" max="15" width="3.1640625" bestFit="1" customWidth="1"/>
    <col min="16" max="16" width="12.33203125" bestFit="1" customWidth="1"/>
    <col min="17" max="17" width="23.6640625" style="11" bestFit="1" customWidth="1"/>
    <col min="18" max="20" width="8.83203125" style="11" customWidth="1"/>
    <col min="21" max="21" width="9.5" style="11" customWidth="1"/>
    <col min="22" max="22" width="16" style="11" customWidth="1"/>
    <col min="23" max="24" width="8.83203125" style="11" customWidth="1"/>
    <col min="25" max="26" width="8.83203125" style="10" customWidth="1"/>
  </cols>
  <sheetData>
    <row r="1" spans="1:26" x14ac:dyDescent="0.25">
      <c r="A1" s="18" t="s">
        <v>27</v>
      </c>
    </row>
    <row r="2" spans="1:26" x14ac:dyDescent="0.25">
      <c r="A2" s="18" t="s">
        <v>28</v>
      </c>
      <c r="K2" s="33" t="s">
        <v>17</v>
      </c>
      <c r="L2" s="33"/>
      <c r="N2" s="34" t="s">
        <v>23</v>
      </c>
      <c r="O2" s="34"/>
      <c r="P2" s="34"/>
    </row>
    <row r="3" spans="1:26" ht="29" x14ac:dyDescent="0.35">
      <c r="A3" s="18"/>
      <c r="K3" s="32" t="s">
        <v>25</v>
      </c>
      <c r="L3" s="6">
        <f>N43</f>
        <v>14</v>
      </c>
      <c r="M3" s="15"/>
      <c r="N3" s="16">
        <f>IF(SUM(N9:N33)=0,0,AVERAGE(N9:N33))</f>
        <v>1.75</v>
      </c>
      <c r="O3" s="14" t="s">
        <v>19</v>
      </c>
      <c r="P3" s="16">
        <f>IF(SUM(N9:N33)=0,0,STDEV(N9:N33))</f>
        <v>2.1213203435596424</v>
      </c>
    </row>
    <row r="4" spans="1:26" ht="29" x14ac:dyDescent="0.35">
      <c r="A4" s="29"/>
      <c r="K4" s="32" t="s">
        <v>26</v>
      </c>
      <c r="L4" s="6" t="str">
        <f>N86</f>
        <v/>
      </c>
      <c r="N4" s="16">
        <f>IF(SUM(N52:N76)=0,0,AVERAGE(N52:N76))</f>
        <v>0</v>
      </c>
      <c r="O4" s="14" t="s">
        <v>19</v>
      </c>
      <c r="P4" s="16">
        <f>IF(SUM(N52:N76)=0,0,STDEV(N52:N76))</f>
        <v>0</v>
      </c>
    </row>
    <row r="5" spans="1:26" ht="31" x14ac:dyDescent="0.35">
      <c r="K5" s="7" t="s">
        <v>18</v>
      </c>
      <c r="L5" s="8">
        <f>SUM(L3:L4)</f>
        <v>14</v>
      </c>
      <c r="N5" s="16">
        <f>IF(SUM(Z9:Z33)=0,0,AVERAGE(Z9:Z33))</f>
        <v>1.75</v>
      </c>
      <c r="O5" s="14" t="s">
        <v>19</v>
      </c>
      <c r="P5" s="16">
        <f>IF(SUM(Z9:Z33)=0,0,STDEV(Z9:Z33))</f>
        <v>2.1213203435596424</v>
      </c>
    </row>
    <row r="7" spans="1:26" x14ac:dyDescent="0.25">
      <c r="A7" s="18" t="str">
        <f>K3</f>
        <v>Comparison 1</v>
      </c>
      <c r="B7" s="18"/>
      <c r="C7" s="18"/>
      <c r="D7" s="18"/>
      <c r="E7" s="18"/>
      <c r="F7" s="18"/>
      <c r="G7" s="18"/>
      <c r="H7" s="18"/>
      <c r="I7" s="18"/>
      <c r="J7" s="27"/>
      <c r="K7" s="27"/>
      <c r="L7" s="18"/>
      <c r="M7" s="18"/>
      <c r="N7" s="18"/>
      <c r="R7" s="33" t="s">
        <v>30</v>
      </c>
      <c r="S7" s="33"/>
      <c r="T7" s="33"/>
      <c r="U7" s="33"/>
      <c r="V7" s="33"/>
      <c r="W7" s="33"/>
      <c r="X7" s="33"/>
    </row>
    <row r="8" spans="1:26" x14ac:dyDescent="0.25">
      <c r="A8" s="18"/>
      <c r="B8" s="18" t="s">
        <v>16</v>
      </c>
      <c r="C8" s="18"/>
      <c r="D8" s="23" t="s">
        <v>0</v>
      </c>
      <c r="E8" s="23" t="s">
        <v>2</v>
      </c>
      <c r="F8" s="24" t="s">
        <v>1</v>
      </c>
      <c r="G8" s="23" t="s">
        <v>3</v>
      </c>
      <c r="H8" s="23" t="s">
        <v>4</v>
      </c>
      <c r="I8" s="23" t="s">
        <v>13</v>
      </c>
      <c r="J8" s="25" t="s">
        <v>14</v>
      </c>
      <c r="K8" s="27" t="s">
        <v>15</v>
      </c>
      <c r="L8" s="18" t="s">
        <v>5</v>
      </c>
      <c r="M8" s="18"/>
      <c r="N8" s="10" t="s">
        <v>6</v>
      </c>
      <c r="Q8" s="30" t="s">
        <v>29</v>
      </c>
      <c r="R8" s="30">
        <v>0</v>
      </c>
      <c r="S8" s="30">
        <v>2.5</v>
      </c>
      <c r="T8" s="30">
        <v>10</v>
      </c>
      <c r="U8" s="30">
        <v>22.5</v>
      </c>
      <c r="V8" s="30">
        <v>40</v>
      </c>
      <c r="W8" s="30">
        <v>62.5</v>
      </c>
      <c r="X8" s="30">
        <v>87.5</v>
      </c>
    </row>
    <row r="9" spans="1:26" x14ac:dyDescent="0.25">
      <c r="A9" s="5">
        <v>1</v>
      </c>
      <c r="B9" s="22"/>
      <c r="C9" s="22"/>
      <c r="D9" s="26">
        <v>1</v>
      </c>
      <c r="E9" s="26">
        <v>1</v>
      </c>
      <c r="F9" s="26">
        <v>1</v>
      </c>
      <c r="G9" s="26">
        <v>1</v>
      </c>
      <c r="H9" s="26">
        <v>1</v>
      </c>
      <c r="I9" s="26">
        <v>1</v>
      </c>
      <c r="J9" s="26">
        <v>1</v>
      </c>
      <c r="K9" s="3"/>
      <c r="L9" s="13">
        <f t="shared" ref="L9:L43" si="0">IF(N9="","",Q9/N9)</f>
        <v>32.142857142857146</v>
      </c>
      <c r="N9" s="11">
        <f>IF(SUM(D9:J9)=0,"",SUM(D9:J9))</f>
        <v>7</v>
      </c>
      <c r="Q9" s="11">
        <f>SUM(R9:X9)</f>
        <v>225</v>
      </c>
      <c r="R9" s="11">
        <f t="shared" ref="R9:R43" si="1">D9*R$8</f>
        <v>0</v>
      </c>
      <c r="S9" s="11">
        <f t="shared" ref="S9:S43" si="2">E9*S$8</f>
        <v>2.5</v>
      </c>
      <c r="T9" s="11">
        <f t="shared" ref="T9:T43" si="3">F9*T$8</f>
        <v>10</v>
      </c>
      <c r="U9" s="11">
        <f t="shared" ref="U9:U43" si="4">G9*U$8</f>
        <v>22.5</v>
      </c>
      <c r="V9" s="11">
        <f t="shared" ref="V9:V43" si="5">H9*V$8</f>
        <v>40</v>
      </c>
      <c r="W9" s="11">
        <f t="shared" ref="W9:W43" si="6">I9*W$8</f>
        <v>62.5</v>
      </c>
      <c r="X9" s="11">
        <f t="shared" ref="X9:X43" si="7">J9*X$8</f>
        <v>87.5</v>
      </c>
      <c r="Z9" s="10">
        <f t="shared" ref="Z9:Z33" si="8">IF(SUM(N9,N52)=0,"",SUM(N9,N52))</f>
        <v>7</v>
      </c>
    </row>
    <row r="10" spans="1:26" x14ac:dyDescent="0.25">
      <c r="A10" s="5">
        <v>2</v>
      </c>
      <c r="B10" s="22"/>
      <c r="C10" s="22"/>
      <c r="D10" s="26">
        <v>1</v>
      </c>
      <c r="E10" s="26"/>
      <c r="F10" s="26"/>
      <c r="G10" s="26"/>
      <c r="H10" s="26"/>
      <c r="I10" s="26"/>
      <c r="J10" s="26"/>
      <c r="K10" s="3"/>
      <c r="L10" s="13">
        <f t="shared" si="0"/>
        <v>0</v>
      </c>
      <c r="N10" s="11">
        <f t="shared" ref="N10:N43" si="9">IF(SUM(D10:J10)=0,"",SUM(D10:J10))</f>
        <v>1</v>
      </c>
      <c r="Q10" s="11">
        <f t="shared" ref="Q10:Q33" si="10">SUM(R10:X10)</f>
        <v>0</v>
      </c>
      <c r="R10" s="11">
        <f t="shared" si="1"/>
        <v>0</v>
      </c>
      <c r="S10" s="11">
        <f t="shared" si="2"/>
        <v>0</v>
      </c>
      <c r="T10" s="11">
        <f t="shared" si="3"/>
        <v>0</v>
      </c>
      <c r="U10" s="11">
        <f t="shared" si="4"/>
        <v>0</v>
      </c>
      <c r="V10" s="11">
        <f t="shared" si="5"/>
        <v>0</v>
      </c>
      <c r="W10" s="11">
        <f t="shared" si="6"/>
        <v>0</v>
      </c>
      <c r="X10" s="11">
        <f t="shared" si="7"/>
        <v>0</v>
      </c>
      <c r="Z10" s="10">
        <f t="shared" si="8"/>
        <v>1</v>
      </c>
    </row>
    <row r="11" spans="1:26" x14ac:dyDescent="0.25">
      <c r="A11" s="5">
        <v>3</v>
      </c>
      <c r="B11" s="22"/>
      <c r="C11" s="22"/>
      <c r="D11" s="26"/>
      <c r="E11" s="26">
        <v>1</v>
      </c>
      <c r="F11" s="26"/>
      <c r="G11" s="26"/>
      <c r="H11" s="26"/>
      <c r="I11" s="26"/>
      <c r="J11" s="26"/>
      <c r="K11" s="3"/>
      <c r="L11" s="13">
        <f t="shared" si="0"/>
        <v>2.5</v>
      </c>
      <c r="N11" s="11">
        <f t="shared" si="9"/>
        <v>1</v>
      </c>
      <c r="Q11" s="11">
        <f t="shared" si="10"/>
        <v>2.5</v>
      </c>
      <c r="R11" s="11">
        <f t="shared" si="1"/>
        <v>0</v>
      </c>
      <c r="S11" s="11">
        <f t="shared" si="2"/>
        <v>2.5</v>
      </c>
      <c r="T11" s="11">
        <f t="shared" si="3"/>
        <v>0</v>
      </c>
      <c r="U11" s="11">
        <f t="shared" si="4"/>
        <v>0</v>
      </c>
      <c r="V11" s="11">
        <f t="shared" si="5"/>
        <v>0</v>
      </c>
      <c r="W11" s="11">
        <f t="shared" si="6"/>
        <v>0</v>
      </c>
      <c r="X11" s="11">
        <f t="shared" si="7"/>
        <v>0</v>
      </c>
      <c r="Z11" s="10">
        <f t="shared" si="8"/>
        <v>1</v>
      </c>
    </row>
    <row r="12" spans="1:26" x14ac:dyDescent="0.25">
      <c r="A12" s="5">
        <v>4</v>
      </c>
      <c r="B12" s="22"/>
      <c r="C12" s="22"/>
      <c r="D12" s="26"/>
      <c r="E12" s="26"/>
      <c r="F12" s="26">
        <v>1</v>
      </c>
      <c r="G12" s="26"/>
      <c r="H12" s="26"/>
      <c r="I12" s="26"/>
      <c r="J12" s="26"/>
      <c r="K12" s="3"/>
      <c r="L12" s="13">
        <f t="shared" si="0"/>
        <v>10</v>
      </c>
      <c r="N12" s="11">
        <f t="shared" si="9"/>
        <v>1</v>
      </c>
      <c r="Q12" s="11">
        <f t="shared" si="10"/>
        <v>10</v>
      </c>
      <c r="R12" s="11">
        <f t="shared" si="1"/>
        <v>0</v>
      </c>
      <c r="S12" s="11">
        <f t="shared" si="2"/>
        <v>0</v>
      </c>
      <c r="T12" s="11">
        <f t="shared" si="3"/>
        <v>10</v>
      </c>
      <c r="U12" s="11">
        <f t="shared" si="4"/>
        <v>0</v>
      </c>
      <c r="V12" s="11">
        <f t="shared" si="5"/>
        <v>0</v>
      </c>
      <c r="W12" s="11">
        <f t="shared" si="6"/>
        <v>0</v>
      </c>
      <c r="X12" s="11">
        <f t="shared" si="7"/>
        <v>0</v>
      </c>
      <c r="Z12" s="10">
        <f t="shared" si="8"/>
        <v>1</v>
      </c>
    </row>
    <row r="13" spans="1:26" x14ac:dyDescent="0.25">
      <c r="A13" s="5">
        <v>5</v>
      </c>
      <c r="B13" s="22"/>
      <c r="C13" s="22"/>
      <c r="D13" s="26"/>
      <c r="E13" s="26"/>
      <c r="F13" s="26"/>
      <c r="G13" s="26">
        <v>1</v>
      </c>
      <c r="H13" s="26"/>
      <c r="I13" s="26"/>
      <c r="J13" s="26"/>
      <c r="K13" s="3"/>
      <c r="L13" s="13">
        <f t="shared" si="0"/>
        <v>22.5</v>
      </c>
      <c r="N13" s="11">
        <f t="shared" si="9"/>
        <v>1</v>
      </c>
      <c r="Q13" s="11">
        <f t="shared" si="10"/>
        <v>22.5</v>
      </c>
      <c r="R13" s="11">
        <f t="shared" si="1"/>
        <v>0</v>
      </c>
      <c r="S13" s="11">
        <f t="shared" si="2"/>
        <v>0</v>
      </c>
      <c r="T13" s="11">
        <f t="shared" si="3"/>
        <v>0</v>
      </c>
      <c r="U13" s="11">
        <f t="shared" si="4"/>
        <v>22.5</v>
      </c>
      <c r="V13" s="11">
        <f t="shared" si="5"/>
        <v>0</v>
      </c>
      <c r="W13" s="11">
        <f t="shared" si="6"/>
        <v>0</v>
      </c>
      <c r="X13" s="11">
        <f t="shared" si="7"/>
        <v>0</v>
      </c>
      <c r="Z13" s="10">
        <f t="shared" si="8"/>
        <v>1</v>
      </c>
    </row>
    <row r="14" spans="1:26" x14ac:dyDescent="0.25">
      <c r="A14" s="5">
        <v>6</v>
      </c>
      <c r="B14" s="22"/>
      <c r="C14" s="22"/>
      <c r="D14" s="26"/>
      <c r="E14" s="26"/>
      <c r="F14" s="26"/>
      <c r="G14" s="26"/>
      <c r="H14" s="26">
        <v>1</v>
      </c>
      <c r="I14" s="26"/>
      <c r="J14" s="26"/>
      <c r="K14" s="3"/>
      <c r="L14" s="13">
        <f t="shared" si="0"/>
        <v>40</v>
      </c>
      <c r="N14" s="11">
        <f t="shared" si="9"/>
        <v>1</v>
      </c>
      <c r="Q14" s="11">
        <f t="shared" si="10"/>
        <v>40</v>
      </c>
      <c r="R14" s="11">
        <f t="shared" si="1"/>
        <v>0</v>
      </c>
      <c r="S14" s="11">
        <f t="shared" si="2"/>
        <v>0</v>
      </c>
      <c r="T14" s="11">
        <f t="shared" si="3"/>
        <v>0</v>
      </c>
      <c r="U14" s="11">
        <f t="shared" si="4"/>
        <v>0</v>
      </c>
      <c r="V14" s="11">
        <f t="shared" si="5"/>
        <v>40</v>
      </c>
      <c r="W14" s="11">
        <f t="shared" si="6"/>
        <v>0</v>
      </c>
      <c r="X14" s="11">
        <f t="shared" si="7"/>
        <v>0</v>
      </c>
      <c r="Z14" s="10">
        <f t="shared" si="8"/>
        <v>1</v>
      </c>
    </row>
    <row r="15" spans="1:26" x14ac:dyDescent="0.25">
      <c r="A15" s="5">
        <v>7</v>
      </c>
      <c r="B15" s="22"/>
      <c r="C15" s="22"/>
      <c r="D15" s="26"/>
      <c r="E15" s="26"/>
      <c r="F15" s="26"/>
      <c r="G15" s="26"/>
      <c r="H15" s="26"/>
      <c r="I15" s="26">
        <v>1</v>
      </c>
      <c r="J15" s="26"/>
      <c r="K15" s="3"/>
      <c r="L15" s="13">
        <f t="shared" si="0"/>
        <v>62.5</v>
      </c>
      <c r="N15" s="11">
        <f t="shared" si="9"/>
        <v>1</v>
      </c>
      <c r="Q15" s="11">
        <f t="shared" si="10"/>
        <v>62.5</v>
      </c>
      <c r="R15" s="11">
        <f t="shared" si="1"/>
        <v>0</v>
      </c>
      <c r="S15" s="11">
        <f t="shared" si="2"/>
        <v>0</v>
      </c>
      <c r="T15" s="11">
        <f t="shared" si="3"/>
        <v>0</v>
      </c>
      <c r="U15" s="11">
        <f t="shared" si="4"/>
        <v>0</v>
      </c>
      <c r="V15" s="11">
        <f t="shared" si="5"/>
        <v>0</v>
      </c>
      <c r="W15" s="11">
        <f t="shared" si="6"/>
        <v>62.5</v>
      </c>
      <c r="X15" s="11">
        <f t="shared" si="7"/>
        <v>0</v>
      </c>
      <c r="Z15" s="10">
        <f t="shared" si="8"/>
        <v>1</v>
      </c>
    </row>
    <row r="16" spans="1:26" x14ac:dyDescent="0.25">
      <c r="A16" s="5">
        <v>8</v>
      </c>
      <c r="B16" s="22"/>
      <c r="C16" s="22"/>
      <c r="D16" s="26"/>
      <c r="E16" s="26"/>
      <c r="F16" s="26"/>
      <c r="G16" s="26"/>
      <c r="H16" s="26"/>
      <c r="I16" s="26"/>
      <c r="J16" s="26">
        <v>1</v>
      </c>
      <c r="K16" s="3"/>
      <c r="L16" s="13">
        <f t="shared" si="0"/>
        <v>87.5</v>
      </c>
      <c r="N16" s="11">
        <f t="shared" si="9"/>
        <v>1</v>
      </c>
      <c r="Q16" s="11">
        <f t="shared" si="10"/>
        <v>87.5</v>
      </c>
      <c r="R16" s="11">
        <f t="shared" si="1"/>
        <v>0</v>
      </c>
      <c r="S16" s="11">
        <f t="shared" si="2"/>
        <v>0</v>
      </c>
      <c r="T16" s="11">
        <f t="shared" si="3"/>
        <v>0</v>
      </c>
      <c r="U16" s="11">
        <f t="shared" si="4"/>
        <v>0</v>
      </c>
      <c r="V16" s="11">
        <f t="shared" si="5"/>
        <v>0</v>
      </c>
      <c r="W16" s="11">
        <f t="shared" si="6"/>
        <v>0</v>
      </c>
      <c r="X16" s="11">
        <f t="shared" si="7"/>
        <v>87.5</v>
      </c>
      <c r="Z16" s="10">
        <f t="shared" si="8"/>
        <v>1</v>
      </c>
    </row>
    <row r="17" spans="1:26" x14ac:dyDescent="0.25">
      <c r="A17" s="5">
        <v>9</v>
      </c>
      <c r="B17" s="22"/>
      <c r="C17" s="22"/>
      <c r="D17" s="26"/>
      <c r="E17" s="26"/>
      <c r="F17" s="26"/>
      <c r="G17" s="26"/>
      <c r="H17" s="26"/>
      <c r="I17" s="26"/>
      <c r="J17" s="26"/>
      <c r="K17" s="3"/>
      <c r="L17" s="13" t="str">
        <f t="shared" si="0"/>
        <v/>
      </c>
      <c r="N17" s="11" t="str">
        <f t="shared" si="9"/>
        <v/>
      </c>
      <c r="Q17" s="11">
        <f t="shared" si="10"/>
        <v>0</v>
      </c>
      <c r="R17" s="11">
        <f t="shared" si="1"/>
        <v>0</v>
      </c>
      <c r="S17" s="11">
        <f t="shared" si="2"/>
        <v>0</v>
      </c>
      <c r="T17" s="11">
        <f t="shared" si="3"/>
        <v>0</v>
      </c>
      <c r="U17" s="11">
        <f t="shared" si="4"/>
        <v>0</v>
      </c>
      <c r="V17" s="11">
        <f t="shared" si="5"/>
        <v>0</v>
      </c>
      <c r="W17" s="11">
        <f t="shared" si="6"/>
        <v>0</v>
      </c>
      <c r="X17" s="11">
        <f t="shared" si="7"/>
        <v>0</v>
      </c>
      <c r="Z17" s="10" t="str">
        <f t="shared" si="8"/>
        <v/>
      </c>
    </row>
    <row r="18" spans="1:26" x14ac:dyDescent="0.25">
      <c r="A18" s="5">
        <v>10</v>
      </c>
      <c r="B18" s="22"/>
      <c r="C18" s="22"/>
      <c r="D18" s="26"/>
      <c r="E18" s="26"/>
      <c r="F18" s="26"/>
      <c r="G18" s="26"/>
      <c r="H18" s="26"/>
      <c r="I18" s="26"/>
      <c r="J18" s="26"/>
      <c r="K18" s="3"/>
      <c r="L18" s="13" t="str">
        <f t="shared" si="0"/>
        <v/>
      </c>
      <c r="N18" s="11" t="str">
        <f t="shared" si="9"/>
        <v/>
      </c>
      <c r="Q18" s="11">
        <f t="shared" si="10"/>
        <v>0</v>
      </c>
      <c r="R18" s="11">
        <f t="shared" si="1"/>
        <v>0</v>
      </c>
      <c r="S18" s="11">
        <f t="shared" si="2"/>
        <v>0</v>
      </c>
      <c r="T18" s="11">
        <f t="shared" si="3"/>
        <v>0</v>
      </c>
      <c r="U18" s="11">
        <f t="shared" si="4"/>
        <v>0</v>
      </c>
      <c r="V18" s="11">
        <f t="shared" si="5"/>
        <v>0</v>
      </c>
      <c r="W18" s="11">
        <f t="shared" si="6"/>
        <v>0</v>
      </c>
      <c r="X18" s="11">
        <f t="shared" si="7"/>
        <v>0</v>
      </c>
      <c r="Z18" s="10" t="str">
        <f t="shared" si="8"/>
        <v/>
      </c>
    </row>
    <row r="19" spans="1:26" x14ac:dyDescent="0.25">
      <c r="A19" s="5">
        <v>11</v>
      </c>
      <c r="B19" s="22"/>
      <c r="C19" s="22"/>
      <c r="D19" s="26"/>
      <c r="E19" s="26"/>
      <c r="F19" s="26"/>
      <c r="G19" s="26"/>
      <c r="H19" s="26"/>
      <c r="I19" s="26"/>
      <c r="J19" s="26"/>
      <c r="K19" s="3"/>
      <c r="L19" s="13" t="str">
        <f t="shared" si="0"/>
        <v/>
      </c>
      <c r="N19" s="11" t="str">
        <f t="shared" si="9"/>
        <v/>
      </c>
      <c r="Q19" s="11">
        <f t="shared" si="10"/>
        <v>0</v>
      </c>
      <c r="R19" s="11">
        <f t="shared" si="1"/>
        <v>0</v>
      </c>
      <c r="S19" s="11">
        <f t="shared" si="2"/>
        <v>0</v>
      </c>
      <c r="T19" s="11">
        <f t="shared" si="3"/>
        <v>0</v>
      </c>
      <c r="U19" s="11">
        <f t="shared" si="4"/>
        <v>0</v>
      </c>
      <c r="V19" s="11">
        <f t="shared" si="5"/>
        <v>0</v>
      </c>
      <c r="W19" s="11">
        <f t="shared" si="6"/>
        <v>0</v>
      </c>
      <c r="X19" s="11">
        <f t="shared" si="7"/>
        <v>0</v>
      </c>
      <c r="Z19" s="10" t="str">
        <f t="shared" si="8"/>
        <v/>
      </c>
    </row>
    <row r="20" spans="1:26" x14ac:dyDescent="0.25">
      <c r="A20" s="5">
        <v>12</v>
      </c>
      <c r="B20" s="22"/>
      <c r="C20" s="22"/>
      <c r="D20" s="26"/>
      <c r="E20" s="26"/>
      <c r="F20" s="26"/>
      <c r="G20" s="26"/>
      <c r="H20" s="26"/>
      <c r="I20" s="26"/>
      <c r="J20" s="26"/>
      <c r="K20" s="3"/>
      <c r="L20" s="13" t="str">
        <f t="shared" si="0"/>
        <v/>
      </c>
      <c r="N20" s="11" t="str">
        <f t="shared" si="9"/>
        <v/>
      </c>
      <c r="Q20" s="11">
        <f t="shared" si="10"/>
        <v>0</v>
      </c>
      <c r="R20" s="11">
        <f t="shared" si="1"/>
        <v>0</v>
      </c>
      <c r="S20" s="11">
        <f t="shared" si="2"/>
        <v>0</v>
      </c>
      <c r="T20" s="11">
        <f t="shared" si="3"/>
        <v>0</v>
      </c>
      <c r="U20" s="11">
        <f t="shared" si="4"/>
        <v>0</v>
      </c>
      <c r="V20" s="11">
        <f t="shared" si="5"/>
        <v>0</v>
      </c>
      <c r="W20" s="11">
        <f t="shared" si="6"/>
        <v>0</v>
      </c>
      <c r="X20" s="11">
        <f t="shared" si="7"/>
        <v>0</v>
      </c>
      <c r="Z20" s="10" t="str">
        <f t="shared" si="8"/>
        <v/>
      </c>
    </row>
    <row r="21" spans="1:26" x14ac:dyDescent="0.25">
      <c r="A21" s="5">
        <v>13</v>
      </c>
      <c r="B21" s="22"/>
      <c r="C21" s="22"/>
      <c r="D21" s="26"/>
      <c r="E21" s="26"/>
      <c r="F21" s="26"/>
      <c r="G21" s="26"/>
      <c r="H21" s="26"/>
      <c r="I21" s="26"/>
      <c r="J21" s="26"/>
      <c r="K21" s="3"/>
      <c r="L21" s="13" t="str">
        <f t="shared" si="0"/>
        <v/>
      </c>
      <c r="N21" s="11" t="str">
        <f t="shared" si="9"/>
        <v/>
      </c>
      <c r="Q21" s="11">
        <f t="shared" si="10"/>
        <v>0</v>
      </c>
      <c r="R21" s="11">
        <f t="shared" si="1"/>
        <v>0</v>
      </c>
      <c r="S21" s="11">
        <f t="shared" si="2"/>
        <v>0</v>
      </c>
      <c r="T21" s="11">
        <f t="shared" si="3"/>
        <v>0</v>
      </c>
      <c r="U21" s="11">
        <f t="shared" si="4"/>
        <v>0</v>
      </c>
      <c r="V21" s="11">
        <f t="shared" si="5"/>
        <v>0</v>
      </c>
      <c r="W21" s="11">
        <f t="shared" si="6"/>
        <v>0</v>
      </c>
      <c r="X21" s="11">
        <f t="shared" si="7"/>
        <v>0</v>
      </c>
      <c r="Z21" s="10" t="str">
        <f t="shared" si="8"/>
        <v/>
      </c>
    </row>
    <row r="22" spans="1:26" x14ac:dyDescent="0.25">
      <c r="A22" s="5">
        <v>14</v>
      </c>
      <c r="B22" s="22"/>
      <c r="C22" s="22"/>
      <c r="D22" s="26"/>
      <c r="E22" s="26"/>
      <c r="F22" s="26"/>
      <c r="G22" s="26"/>
      <c r="H22" s="26"/>
      <c r="I22" s="26"/>
      <c r="J22" s="26"/>
      <c r="K22" s="3"/>
      <c r="L22" s="13" t="str">
        <f t="shared" si="0"/>
        <v/>
      </c>
      <c r="N22" s="11" t="str">
        <f t="shared" si="9"/>
        <v/>
      </c>
      <c r="Q22" s="11">
        <f t="shared" si="10"/>
        <v>0</v>
      </c>
      <c r="R22" s="11">
        <f t="shared" si="1"/>
        <v>0</v>
      </c>
      <c r="S22" s="11">
        <f t="shared" si="2"/>
        <v>0</v>
      </c>
      <c r="T22" s="11">
        <f t="shared" si="3"/>
        <v>0</v>
      </c>
      <c r="U22" s="11">
        <f t="shared" si="4"/>
        <v>0</v>
      </c>
      <c r="V22" s="11">
        <f t="shared" si="5"/>
        <v>0</v>
      </c>
      <c r="W22" s="11">
        <f t="shared" si="6"/>
        <v>0</v>
      </c>
      <c r="X22" s="11">
        <f t="shared" si="7"/>
        <v>0</v>
      </c>
      <c r="Z22" s="10" t="str">
        <f t="shared" si="8"/>
        <v/>
      </c>
    </row>
    <row r="23" spans="1:26" x14ac:dyDescent="0.25">
      <c r="A23" s="5">
        <v>15</v>
      </c>
      <c r="B23" s="22"/>
      <c r="C23" s="21"/>
      <c r="D23" s="26"/>
      <c r="E23" s="26"/>
      <c r="F23" s="26"/>
      <c r="G23" s="26"/>
      <c r="H23" s="26"/>
      <c r="I23" s="26"/>
      <c r="J23" s="26"/>
      <c r="K23" s="3"/>
      <c r="L23" s="13" t="str">
        <f t="shared" si="0"/>
        <v/>
      </c>
      <c r="N23" s="11" t="str">
        <f t="shared" si="9"/>
        <v/>
      </c>
      <c r="Q23" s="11">
        <f t="shared" si="10"/>
        <v>0</v>
      </c>
      <c r="R23" s="11">
        <f t="shared" si="1"/>
        <v>0</v>
      </c>
      <c r="S23" s="11">
        <f t="shared" si="2"/>
        <v>0</v>
      </c>
      <c r="T23" s="11">
        <f t="shared" si="3"/>
        <v>0</v>
      </c>
      <c r="U23" s="11">
        <f t="shared" si="4"/>
        <v>0</v>
      </c>
      <c r="V23" s="11">
        <f t="shared" si="5"/>
        <v>0</v>
      </c>
      <c r="W23" s="11">
        <f t="shared" si="6"/>
        <v>0</v>
      </c>
      <c r="X23" s="11">
        <f t="shared" si="7"/>
        <v>0</v>
      </c>
      <c r="Z23" s="10" t="str">
        <f t="shared" si="8"/>
        <v/>
      </c>
    </row>
    <row r="24" spans="1:26" x14ac:dyDescent="0.25">
      <c r="A24" s="5">
        <v>16</v>
      </c>
      <c r="B24" s="22"/>
      <c r="C24" s="21"/>
      <c r="D24" s="26"/>
      <c r="E24" s="26"/>
      <c r="F24" s="26"/>
      <c r="G24" s="26"/>
      <c r="H24" s="26"/>
      <c r="I24" s="26"/>
      <c r="J24" s="26"/>
      <c r="K24" s="3"/>
      <c r="L24" s="13" t="str">
        <f t="shared" si="0"/>
        <v/>
      </c>
      <c r="N24" s="11" t="str">
        <f t="shared" si="9"/>
        <v/>
      </c>
      <c r="Q24" s="11">
        <f t="shared" si="10"/>
        <v>0</v>
      </c>
      <c r="R24" s="11">
        <f t="shared" si="1"/>
        <v>0</v>
      </c>
      <c r="S24" s="11">
        <f t="shared" si="2"/>
        <v>0</v>
      </c>
      <c r="T24" s="11">
        <f t="shared" si="3"/>
        <v>0</v>
      </c>
      <c r="U24" s="11">
        <f t="shared" si="4"/>
        <v>0</v>
      </c>
      <c r="V24" s="11">
        <f t="shared" si="5"/>
        <v>0</v>
      </c>
      <c r="W24" s="11">
        <f t="shared" si="6"/>
        <v>0</v>
      </c>
      <c r="X24" s="11">
        <f t="shared" si="7"/>
        <v>0</v>
      </c>
      <c r="Z24" s="10" t="str">
        <f t="shared" si="8"/>
        <v/>
      </c>
    </row>
    <row r="25" spans="1:26" x14ac:dyDescent="0.25">
      <c r="A25" s="5">
        <v>17</v>
      </c>
      <c r="B25" s="22"/>
      <c r="C25" s="21"/>
      <c r="D25" s="26"/>
      <c r="E25" s="26"/>
      <c r="F25" s="26"/>
      <c r="G25" s="26"/>
      <c r="H25" s="26"/>
      <c r="I25" s="26"/>
      <c r="J25" s="26"/>
      <c r="K25" s="3"/>
      <c r="L25" s="13" t="str">
        <f t="shared" si="0"/>
        <v/>
      </c>
      <c r="N25" s="11" t="str">
        <f t="shared" si="9"/>
        <v/>
      </c>
      <c r="Q25" s="11">
        <f t="shared" si="10"/>
        <v>0</v>
      </c>
      <c r="R25" s="11">
        <f t="shared" si="1"/>
        <v>0</v>
      </c>
      <c r="S25" s="11">
        <f t="shared" si="2"/>
        <v>0</v>
      </c>
      <c r="T25" s="11">
        <f t="shared" si="3"/>
        <v>0</v>
      </c>
      <c r="U25" s="11">
        <f t="shared" si="4"/>
        <v>0</v>
      </c>
      <c r="V25" s="11">
        <f t="shared" si="5"/>
        <v>0</v>
      </c>
      <c r="W25" s="11">
        <f t="shared" si="6"/>
        <v>0</v>
      </c>
      <c r="X25" s="11">
        <f t="shared" si="7"/>
        <v>0</v>
      </c>
      <c r="Z25" s="10" t="str">
        <f t="shared" si="8"/>
        <v/>
      </c>
    </row>
    <row r="26" spans="1:26" x14ac:dyDescent="0.25">
      <c r="A26" s="5">
        <v>18</v>
      </c>
      <c r="B26" s="22"/>
      <c r="C26" s="21"/>
      <c r="D26" s="26"/>
      <c r="E26" s="26"/>
      <c r="F26" s="26"/>
      <c r="G26" s="26"/>
      <c r="H26" s="26"/>
      <c r="I26" s="26"/>
      <c r="J26" s="26"/>
      <c r="K26" s="3"/>
      <c r="L26" s="13" t="str">
        <f t="shared" si="0"/>
        <v/>
      </c>
      <c r="N26" s="11" t="str">
        <f t="shared" si="9"/>
        <v/>
      </c>
      <c r="Q26" s="11">
        <f t="shared" si="10"/>
        <v>0</v>
      </c>
      <c r="R26" s="11">
        <f t="shared" si="1"/>
        <v>0</v>
      </c>
      <c r="S26" s="11">
        <f t="shared" si="2"/>
        <v>0</v>
      </c>
      <c r="T26" s="11">
        <f t="shared" si="3"/>
        <v>0</v>
      </c>
      <c r="U26" s="11">
        <f t="shared" si="4"/>
        <v>0</v>
      </c>
      <c r="V26" s="11">
        <f t="shared" si="5"/>
        <v>0</v>
      </c>
      <c r="W26" s="11">
        <f t="shared" si="6"/>
        <v>0</v>
      </c>
      <c r="X26" s="11">
        <f t="shared" si="7"/>
        <v>0</v>
      </c>
      <c r="Z26" s="10" t="str">
        <f t="shared" si="8"/>
        <v/>
      </c>
    </row>
    <row r="27" spans="1:26" x14ac:dyDescent="0.25">
      <c r="A27" s="5">
        <v>19</v>
      </c>
      <c r="B27" s="22"/>
      <c r="C27" s="22"/>
      <c r="D27" s="26"/>
      <c r="E27" s="26"/>
      <c r="F27" s="26"/>
      <c r="G27" s="26"/>
      <c r="H27" s="26"/>
      <c r="I27" s="26"/>
      <c r="J27" s="26"/>
      <c r="K27" s="3"/>
      <c r="L27" s="13" t="str">
        <f t="shared" si="0"/>
        <v/>
      </c>
      <c r="N27" s="11" t="str">
        <f t="shared" si="9"/>
        <v/>
      </c>
      <c r="Q27" s="11">
        <f t="shared" si="10"/>
        <v>0</v>
      </c>
      <c r="R27" s="11">
        <f t="shared" si="1"/>
        <v>0</v>
      </c>
      <c r="S27" s="11">
        <f t="shared" si="2"/>
        <v>0</v>
      </c>
      <c r="T27" s="11">
        <f t="shared" si="3"/>
        <v>0</v>
      </c>
      <c r="U27" s="11">
        <f t="shared" si="4"/>
        <v>0</v>
      </c>
      <c r="V27" s="11">
        <f t="shared" si="5"/>
        <v>0</v>
      </c>
      <c r="W27" s="11">
        <f t="shared" si="6"/>
        <v>0</v>
      </c>
      <c r="X27" s="11">
        <f t="shared" si="7"/>
        <v>0</v>
      </c>
      <c r="Z27" s="10" t="str">
        <f t="shared" si="8"/>
        <v/>
      </c>
    </row>
    <row r="28" spans="1:26" x14ac:dyDescent="0.25">
      <c r="A28" s="5">
        <v>20</v>
      </c>
      <c r="B28" s="22"/>
      <c r="C28" s="22"/>
      <c r="D28" s="26"/>
      <c r="E28" s="26"/>
      <c r="F28" s="26"/>
      <c r="G28" s="26"/>
      <c r="H28" s="26"/>
      <c r="I28" s="26"/>
      <c r="J28" s="26"/>
      <c r="K28" s="3"/>
      <c r="L28" s="13" t="str">
        <f t="shared" si="0"/>
        <v/>
      </c>
      <c r="N28" s="11" t="str">
        <f t="shared" si="9"/>
        <v/>
      </c>
      <c r="Q28" s="11">
        <f t="shared" si="10"/>
        <v>0</v>
      </c>
      <c r="R28" s="11">
        <f t="shared" si="1"/>
        <v>0</v>
      </c>
      <c r="S28" s="11">
        <f t="shared" si="2"/>
        <v>0</v>
      </c>
      <c r="T28" s="11">
        <f t="shared" si="3"/>
        <v>0</v>
      </c>
      <c r="U28" s="11">
        <f t="shared" si="4"/>
        <v>0</v>
      </c>
      <c r="V28" s="11">
        <f t="shared" si="5"/>
        <v>0</v>
      </c>
      <c r="W28" s="11">
        <f t="shared" si="6"/>
        <v>0</v>
      </c>
      <c r="X28" s="11">
        <f t="shared" si="7"/>
        <v>0</v>
      </c>
      <c r="Z28" s="10" t="str">
        <f t="shared" si="8"/>
        <v/>
      </c>
    </row>
    <row r="29" spans="1:26" x14ac:dyDescent="0.25">
      <c r="A29" s="5">
        <v>21</v>
      </c>
      <c r="B29" s="22"/>
      <c r="C29" s="22"/>
      <c r="D29" s="26"/>
      <c r="E29" s="26"/>
      <c r="F29" s="26"/>
      <c r="G29" s="26"/>
      <c r="H29" s="26"/>
      <c r="I29" s="26"/>
      <c r="J29" s="26"/>
      <c r="K29" s="3"/>
      <c r="L29" s="13" t="str">
        <f t="shared" si="0"/>
        <v/>
      </c>
      <c r="N29" s="11" t="str">
        <f t="shared" si="9"/>
        <v/>
      </c>
      <c r="Q29" s="11">
        <f t="shared" si="10"/>
        <v>0</v>
      </c>
      <c r="R29" s="11">
        <f t="shared" si="1"/>
        <v>0</v>
      </c>
      <c r="S29" s="11">
        <f t="shared" si="2"/>
        <v>0</v>
      </c>
      <c r="T29" s="11">
        <f t="shared" si="3"/>
        <v>0</v>
      </c>
      <c r="U29" s="11">
        <f t="shared" si="4"/>
        <v>0</v>
      </c>
      <c r="V29" s="11">
        <f t="shared" si="5"/>
        <v>0</v>
      </c>
      <c r="W29" s="11">
        <f t="shared" si="6"/>
        <v>0</v>
      </c>
      <c r="X29" s="11">
        <f t="shared" si="7"/>
        <v>0</v>
      </c>
      <c r="Z29" s="10" t="str">
        <f t="shared" si="8"/>
        <v/>
      </c>
    </row>
    <row r="30" spans="1:26" x14ac:dyDescent="0.25">
      <c r="A30" s="5">
        <v>22</v>
      </c>
      <c r="B30" s="22"/>
      <c r="C30" s="22"/>
      <c r="D30" s="26"/>
      <c r="E30" s="26"/>
      <c r="F30" s="26"/>
      <c r="G30" s="26"/>
      <c r="H30" s="26"/>
      <c r="I30" s="26"/>
      <c r="J30" s="26"/>
      <c r="K30" s="3"/>
      <c r="L30" s="13" t="str">
        <f t="shared" si="0"/>
        <v/>
      </c>
      <c r="N30" s="11" t="str">
        <f t="shared" si="9"/>
        <v/>
      </c>
      <c r="Q30" s="11">
        <f t="shared" si="10"/>
        <v>0</v>
      </c>
      <c r="R30" s="11">
        <f t="shared" si="1"/>
        <v>0</v>
      </c>
      <c r="S30" s="11">
        <f t="shared" si="2"/>
        <v>0</v>
      </c>
      <c r="T30" s="11">
        <f t="shared" si="3"/>
        <v>0</v>
      </c>
      <c r="U30" s="11">
        <f t="shared" si="4"/>
        <v>0</v>
      </c>
      <c r="V30" s="11">
        <f t="shared" si="5"/>
        <v>0</v>
      </c>
      <c r="W30" s="11">
        <f t="shared" si="6"/>
        <v>0</v>
      </c>
      <c r="X30" s="11">
        <f t="shared" si="7"/>
        <v>0</v>
      </c>
      <c r="Z30" s="10" t="str">
        <f t="shared" si="8"/>
        <v/>
      </c>
    </row>
    <row r="31" spans="1:26" x14ac:dyDescent="0.25">
      <c r="A31" s="5">
        <v>23</v>
      </c>
      <c r="B31" s="22"/>
      <c r="C31" s="22"/>
      <c r="D31" s="26"/>
      <c r="E31" s="26"/>
      <c r="F31" s="26"/>
      <c r="G31" s="26"/>
      <c r="H31" s="26"/>
      <c r="I31" s="26"/>
      <c r="J31" s="26"/>
      <c r="K31" s="3"/>
      <c r="L31" s="13" t="str">
        <f t="shared" si="0"/>
        <v/>
      </c>
      <c r="N31" s="11" t="str">
        <f t="shared" si="9"/>
        <v/>
      </c>
      <c r="Q31" s="11">
        <f t="shared" si="10"/>
        <v>0</v>
      </c>
      <c r="R31" s="11">
        <f t="shared" si="1"/>
        <v>0</v>
      </c>
      <c r="S31" s="11">
        <f t="shared" si="2"/>
        <v>0</v>
      </c>
      <c r="T31" s="11">
        <f t="shared" si="3"/>
        <v>0</v>
      </c>
      <c r="U31" s="11">
        <f t="shared" si="4"/>
        <v>0</v>
      </c>
      <c r="V31" s="11">
        <f t="shared" si="5"/>
        <v>0</v>
      </c>
      <c r="W31" s="11">
        <f t="shared" si="6"/>
        <v>0</v>
      </c>
      <c r="X31" s="11">
        <f t="shared" si="7"/>
        <v>0</v>
      </c>
      <c r="Z31" s="10" t="str">
        <f t="shared" si="8"/>
        <v/>
      </c>
    </row>
    <row r="32" spans="1:26" x14ac:dyDescent="0.25">
      <c r="A32" s="5">
        <v>24</v>
      </c>
      <c r="B32" s="22"/>
      <c r="C32" s="22"/>
      <c r="D32" s="26"/>
      <c r="E32" s="26"/>
      <c r="F32" s="26"/>
      <c r="G32" s="26"/>
      <c r="H32" s="26"/>
      <c r="I32" s="26"/>
      <c r="J32" s="26"/>
      <c r="K32" s="3"/>
      <c r="L32" s="13" t="str">
        <f t="shared" si="0"/>
        <v/>
      </c>
      <c r="N32" s="11" t="str">
        <f t="shared" si="9"/>
        <v/>
      </c>
      <c r="Q32" s="11">
        <f t="shared" si="10"/>
        <v>0</v>
      </c>
      <c r="R32" s="11">
        <f t="shared" si="1"/>
        <v>0</v>
      </c>
      <c r="S32" s="11">
        <f t="shared" si="2"/>
        <v>0</v>
      </c>
      <c r="T32" s="11">
        <f t="shared" si="3"/>
        <v>0</v>
      </c>
      <c r="U32" s="11">
        <f t="shared" si="4"/>
        <v>0</v>
      </c>
      <c r="V32" s="11">
        <f t="shared" si="5"/>
        <v>0</v>
      </c>
      <c r="W32" s="11">
        <f t="shared" si="6"/>
        <v>0</v>
      </c>
      <c r="X32" s="11">
        <f t="shared" si="7"/>
        <v>0</v>
      </c>
      <c r="Z32" s="10" t="str">
        <f t="shared" si="8"/>
        <v/>
      </c>
    </row>
    <row r="33" spans="1:26" x14ac:dyDescent="0.25">
      <c r="A33" s="5">
        <v>25</v>
      </c>
      <c r="B33" s="22"/>
      <c r="C33" s="22"/>
      <c r="D33" s="26"/>
      <c r="E33" s="26"/>
      <c r="F33" s="26"/>
      <c r="G33" s="26"/>
      <c r="H33" s="26"/>
      <c r="I33" s="26"/>
      <c r="J33" s="26"/>
      <c r="K33" s="3"/>
      <c r="L33" s="13" t="str">
        <f t="shared" si="0"/>
        <v/>
      </c>
      <c r="N33" s="11" t="str">
        <f t="shared" si="9"/>
        <v/>
      </c>
      <c r="Q33" s="11">
        <f t="shared" si="10"/>
        <v>0</v>
      </c>
      <c r="R33" s="11">
        <f t="shared" si="1"/>
        <v>0</v>
      </c>
      <c r="S33" s="11">
        <f t="shared" si="2"/>
        <v>0</v>
      </c>
      <c r="T33" s="11">
        <f t="shared" si="3"/>
        <v>0</v>
      </c>
      <c r="U33" s="11">
        <f t="shared" si="4"/>
        <v>0</v>
      </c>
      <c r="V33" s="11">
        <f t="shared" si="5"/>
        <v>0</v>
      </c>
      <c r="W33" s="11">
        <f t="shared" si="6"/>
        <v>0</v>
      </c>
      <c r="X33" s="11">
        <f t="shared" si="7"/>
        <v>0</v>
      </c>
      <c r="Z33" s="10" t="str">
        <f t="shared" si="8"/>
        <v/>
      </c>
    </row>
    <row r="34" spans="1:26" x14ac:dyDescent="0.25">
      <c r="A34" s="5">
        <v>26</v>
      </c>
      <c r="B34" s="22"/>
      <c r="C34" s="22"/>
      <c r="D34" s="26"/>
      <c r="E34" s="26"/>
      <c r="F34" s="26"/>
      <c r="G34" s="26"/>
      <c r="H34" s="26"/>
      <c r="I34" s="26"/>
      <c r="J34" s="26"/>
      <c r="K34" s="3"/>
      <c r="L34" s="13" t="str">
        <f t="shared" si="0"/>
        <v/>
      </c>
      <c r="N34" s="11" t="str">
        <f t="shared" si="9"/>
        <v/>
      </c>
      <c r="Q34" s="11">
        <f t="shared" ref="Q34:Q42" si="11">SUM(R34:X34)</f>
        <v>0</v>
      </c>
      <c r="R34" s="11">
        <f t="shared" ref="R34:R42" si="12">D34*R$8</f>
        <v>0</v>
      </c>
      <c r="S34" s="11">
        <f t="shared" ref="S34:S42" si="13">E34*S$8</f>
        <v>0</v>
      </c>
      <c r="T34" s="11">
        <f t="shared" ref="T34:T42" si="14">F34*T$8</f>
        <v>0</v>
      </c>
      <c r="U34" s="11">
        <f t="shared" ref="U34:U42" si="15">G34*U$8</f>
        <v>0</v>
      </c>
      <c r="V34" s="11">
        <f t="shared" ref="V34:V42" si="16">H34*V$8</f>
        <v>0</v>
      </c>
      <c r="W34" s="11">
        <f t="shared" ref="W34:W42" si="17">I34*W$8</f>
        <v>0</v>
      </c>
      <c r="X34" s="11">
        <f t="shared" ref="X34:X42" si="18">J34*X$8</f>
        <v>0</v>
      </c>
    </row>
    <row r="35" spans="1:26" x14ac:dyDescent="0.25">
      <c r="A35" s="5">
        <v>27</v>
      </c>
      <c r="B35" s="22"/>
      <c r="C35" s="22"/>
      <c r="D35" s="26"/>
      <c r="E35" s="26"/>
      <c r="F35" s="26"/>
      <c r="G35" s="26"/>
      <c r="H35" s="26"/>
      <c r="I35" s="26"/>
      <c r="J35" s="26"/>
      <c r="K35" s="3"/>
      <c r="L35" s="13" t="str">
        <f t="shared" si="0"/>
        <v/>
      </c>
      <c r="N35" s="11" t="str">
        <f t="shared" si="9"/>
        <v/>
      </c>
      <c r="Q35" s="11">
        <f t="shared" si="11"/>
        <v>0</v>
      </c>
      <c r="R35" s="11">
        <f t="shared" si="12"/>
        <v>0</v>
      </c>
      <c r="S35" s="11">
        <f t="shared" si="13"/>
        <v>0</v>
      </c>
      <c r="T35" s="11">
        <f t="shared" si="14"/>
        <v>0</v>
      </c>
      <c r="U35" s="11">
        <f t="shared" si="15"/>
        <v>0</v>
      </c>
      <c r="V35" s="11">
        <f t="shared" si="16"/>
        <v>0</v>
      </c>
      <c r="W35" s="11">
        <f t="shared" si="17"/>
        <v>0</v>
      </c>
      <c r="X35" s="11">
        <f t="shared" si="18"/>
        <v>0</v>
      </c>
    </row>
    <row r="36" spans="1:26" x14ac:dyDescent="0.25">
      <c r="A36" s="5">
        <v>28</v>
      </c>
      <c r="B36" s="22"/>
      <c r="C36" s="22"/>
      <c r="D36" s="26"/>
      <c r="E36" s="26"/>
      <c r="F36" s="26"/>
      <c r="G36" s="26"/>
      <c r="H36" s="26"/>
      <c r="I36" s="26"/>
      <c r="J36" s="26"/>
      <c r="K36" s="3"/>
      <c r="L36" s="13" t="str">
        <f t="shared" si="0"/>
        <v/>
      </c>
      <c r="N36" s="11" t="str">
        <f t="shared" si="9"/>
        <v/>
      </c>
      <c r="Q36" s="11">
        <f t="shared" si="11"/>
        <v>0</v>
      </c>
      <c r="R36" s="11">
        <f t="shared" si="12"/>
        <v>0</v>
      </c>
      <c r="S36" s="11">
        <f t="shared" si="13"/>
        <v>0</v>
      </c>
      <c r="T36" s="11">
        <f t="shared" si="14"/>
        <v>0</v>
      </c>
      <c r="U36" s="11">
        <f t="shared" si="15"/>
        <v>0</v>
      </c>
      <c r="V36" s="11">
        <f t="shared" si="16"/>
        <v>0</v>
      </c>
      <c r="W36" s="11">
        <f t="shared" si="17"/>
        <v>0</v>
      </c>
      <c r="X36" s="11">
        <f t="shared" si="18"/>
        <v>0</v>
      </c>
    </row>
    <row r="37" spans="1:26" x14ac:dyDescent="0.25">
      <c r="A37" s="5">
        <v>29</v>
      </c>
      <c r="B37" s="22"/>
      <c r="C37" s="22"/>
      <c r="D37" s="26"/>
      <c r="E37" s="26"/>
      <c r="F37" s="26"/>
      <c r="G37" s="26"/>
      <c r="H37" s="26"/>
      <c r="I37" s="26"/>
      <c r="J37" s="26"/>
      <c r="K37" s="3"/>
      <c r="L37" s="13" t="str">
        <f t="shared" si="0"/>
        <v/>
      </c>
      <c r="N37" s="11" t="str">
        <f t="shared" si="9"/>
        <v/>
      </c>
      <c r="Q37" s="11">
        <f t="shared" si="11"/>
        <v>0</v>
      </c>
      <c r="R37" s="11">
        <f t="shared" si="12"/>
        <v>0</v>
      </c>
      <c r="S37" s="11">
        <f t="shared" si="13"/>
        <v>0</v>
      </c>
      <c r="T37" s="11">
        <f t="shared" si="14"/>
        <v>0</v>
      </c>
      <c r="U37" s="11">
        <f t="shared" si="15"/>
        <v>0</v>
      </c>
      <c r="V37" s="11">
        <f t="shared" si="16"/>
        <v>0</v>
      </c>
      <c r="W37" s="11">
        <f t="shared" si="17"/>
        <v>0</v>
      </c>
      <c r="X37" s="11">
        <f t="shared" si="18"/>
        <v>0</v>
      </c>
    </row>
    <row r="38" spans="1:26" x14ac:dyDescent="0.25">
      <c r="A38" s="5">
        <v>30</v>
      </c>
      <c r="B38" s="22"/>
      <c r="C38" s="22"/>
      <c r="D38" s="26"/>
      <c r="E38" s="26"/>
      <c r="F38" s="26"/>
      <c r="G38" s="26"/>
      <c r="H38" s="26"/>
      <c r="I38" s="26"/>
      <c r="J38" s="26"/>
      <c r="K38" s="3"/>
      <c r="L38" s="13" t="str">
        <f t="shared" si="0"/>
        <v/>
      </c>
      <c r="N38" s="11" t="str">
        <f t="shared" si="9"/>
        <v/>
      </c>
      <c r="Q38" s="11">
        <f t="shared" si="11"/>
        <v>0</v>
      </c>
      <c r="R38" s="11">
        <f t="shared" si="12"/>
        <v>0</v>
      </c>
      <c r="S38" s="11">
        <f t="shared" si="13"/>
        <v>0</v>
      </c>
      <c r="T38" s="11">
        <f t="shared" si="14"/>
        <v>0</v>
      </c>
      <c r="U38" s="11">
        <f t="shared" si="15"/>
        <v>0</v>
      </c>
      <c r="V38" s="11">
        <f t="shared" si="16"/>
        <v>0</v>
      </c>
      <c r="W38" s="11">
        <f t="shared" si="17"/>
        <v>0</v>
      </c>
      <c r="X38" s="11">
        <f t="shared" si="18"/>
        <v>0</v>
      </c>
    </row>
    <row r="39" spans="1:26" x14ac:dyDescent="0.25">
      <c r="A39" s="5">
        <v>31</v>
      </c>
      <c r="B39" s="22"/>
      <c r="C39" s="22"/>
      <c r="D39" s="26"/>
      <c r="E39" s="26"/>
      <c r="F39" s="26"/>
      <c r="G39" s="26"/>
      <c r="H39" s="26"/>
      <c r="I39" s="26"/>
      <c r="J39" s="26"/>
      <c r="K39" s="3"/>
      <c r="L39" s="13" t="str">
        <f t="shared" si="0"/>
        <v/>
      </c>
      <c r="N39" s="11" t="str">
        <f t="shared" si="9"/>
        <v/>
      </c>
      <c r="Q39" s="11">
        <f t="shared" si="11"/>
        <v>0</v>
      </c>
      <c r="R39" s="11">
        <f t="shared" si="12"/>
        <v>0</v>
      </c>
      <c r="S39" s="11">
        <f t="shared" si="13"/>
        <v>0</v>
      </c>
      <c r="T39" s="11">
        <f t="shared" si="14"/>
        <v>0</v>
      </c>
      <c r="U39" s="11">
        <f t="shared" si="15"/>
        <v>0</v>
      </c>
      <c r="V39" s="11">
        <f t="shared" si="16"/>
        <v>0</v>
      </c>
      <c r="W39" s="11">
        <f t="shared" si="17"/>
        <v>0</v>
      </c>
      <c r="X39" s="11">
        <f t="shared" si="18"/>
        <v>0</v>
      </c>
    </row>
    <row r="40" spans="1:26" x14ac:dyDescent="0.25">
      <c r="A40" s="5">
        <v>32</v>
      </c>
      <c r="B40" s="22"/>
      <c r="C40" s="22"/>
      <c r="D40" s="26"/>
      <c r="E40" s="26"/>
      <c r="F40" s="26"/>
      <c r="G40" s="26"/>
      <c r="H40" s="26"/>
      <c r="I40" s="26"/>
      <c r="J40" s="26"/>
      <c r="K40" s="3"/>
      <c r="L40" s="13" t="str">
        <f t="shared" si="0"/>
        <v/>
      </c>
      <c r="N40" s="11" t="str">
        <f t="shared" si="9"/>
        <v/>
      </c>
      <c r="Q40" s="11">
        <f t="shared" si="11"/>
        <v>0</v>
      </c>
      <c r="R40" s="11">
        <f t="shared" si="12"/>
        <v>0</v>
      </c>
      <c r="S40" s="11">
        <f t="shared" si="13"/>
        <v>0</v>
      </c>
      <c r="T40" s="11">
        <f t="shared" si="14"/>
        <v>0</v>
      </c>
      <c r="U40" s="11">
        <f t="shared" si="15"/>
        <v>0</v>
      </c>
      <c r="V40" s="11">
        <f t="shared" si="16"/>
        <v>0</v>
      </c>
      <c r="W40" s="11">
        <f t="shared" si="17"/>
        <v>0</v>
      </c>
      <c r="X40" s="11">
        <f t="shared" si="18"/>
        <v>0</v>
      </c>
    </row>
    <row r="41" spans="1:26" x14ac:dyDescent="0.25">
      <c r="A41" s="5">
        <v>33</v>
      </c>
      <c r="B41" s="22"/>
      <c r="C41" s="22"/>
      <c r="D41" s="26"/>
      <c r="E41" s="26"/>
      <c r="F41" s="26"/>
      <c r="G41" s="26"/>
      <c r="H41" s="26"/>
      <c r="I41" s="26"/>
      <c r="J41" s="26"/>
      <c r="K41" s="3"/>
      <c r="L41" s="13" t="str">
        <f t="shared" si="0"/>
        <v/>
      </c>
      <c r="N41" s="11" t="str">
        <f t="shared" si="9"/>
        <v/>
      </c>
      <c r="Q41" s="11">
        <f t="shared" si="11"/>
        <v>0</v>
      </c>
      <c r="R41" s="11">
        <f t="shared" si="12"/>
        <v>0</v>
      </c>
      <c r="S41" s="11">
        <f t="shared" si="13"/>
        <v>0</v>
      </c>
      <c r="T41" s="11">
        <f t="shared" si="14"/>
        <v>0</v>
      </c>
      <c r="U41" s="11">
        <f t="shared" si="15"/>
        <v>0</v>
      </c>
      <c r="V41" s="11">
        <f t="shared" si="16"/>
        <v>0</v>
      </c>
      <c r="W41" s="11">
        <f t="shared" si="17"/>
        <v>0</v>
      </c>
      <c r="X41" s="11">
        <f t="shared" si="18"/>
        <v>0</v>
      </c>
    </row>
    <row r="42" spans="1:26" x14ac:dyDescent="0.25">
      <c r="A42" s="5">
        <v>34</v>
      </c>
      <c r="B42" s="22"/>
      <c r="C42" s="22"/>
      <c r="D42" s="26"/>
      <c r="E42" s="26"/>
      <c r="F42" s="26"/>
      <c r="G42" s="26"/>
      <c r="H42" s="26"/>
      <c r="I42" s="26"/>
      <c r="J42" s="26"/>
      <c r="K42" s="3"/>
      <c r="L42" s="13" t="str">
        <f t="shared" si="0"/>
        <v/>
      </c>
      <c r="N42" s="11" t="str">
        <f t="shared" si="9"/>
        <v/>
      </c>
      <c r="Q42" s="11">
        <f t="shared" si="11"/>
        <v>0</v>
      </c>
      <c r="R42" s="11">
        <f t="shared" si="12"/>
        <v>0</v>
      </c>
      <c r="S42" s="11">
        <f t="shared" si="13"/>
        <v>0</v>
      </c>
      <c r="T42" s="11">
        <f t="shared" si="14"/>
        <v>0</v>
      </c>
      <c r="U42" s="11">
        <f t="shared" si="15"/>
        <v>0</v>
      </c>
      <c r="V42" s="11">
        <f t="shared" si="16"/>
        <v>0</v>
      </c>
      <c r="W42" s="11">
        <f t="shared" si="17"/>
        <v>0</v>
      </c>
      <c r="X42" s="11">
        <f t="shared" si="18"/>
        <v>0</v>
      </c>
    </row>
    <row r="43" spans="1:26" x14ac:dyDescent="0.25">
      <c r="C43" t="s">
        <v>24</v>
      </c>
      <c r="D43" s="5">
        <f>SUM(D9:D42)</f>
        <v>2</v>
      </c>
      <c r="E43" s="5">
        <f t="shared" ref="E43:J43" si="19">SUM(E9:E42)</f>
        <v>2</v>
      </c>
      <c r="F43" s="5">
        <f t="shared" si="19"/>
        <v>2</v>
      </c>
      <c r="G43" s="5">
        <f t="shared" si="19"/>
        <v>2</v>
      </c>
      <c r="H43" s="5">
        <f t="shared" si="19"/>
        <v>2</v>
      </c>
      <c r="I43" s="5">
        <f t="shared" si="19"/>
        <v>2</v>
      </c>
      <c r="J43" s="5">
        <f t="shared" si="19"/>
        <v>2</v>
      </c>
      <c r="L43" s="13">
        <f t="shared" si="0"/>
        <v>32.142857142857146</v>
      </c>
      <c r="N43" s="11">
        <f t="shared" si="9"/>
        <v>14</v>
      </c>
      <c r="Q43" s="11">
        <f>SUM(R43:X43)</f>
        <v>450</v>
      </c>
      <c r="R43" s="11">
        <f t="shared" si="1"/>
        <v>0</v>
      </c>
      <c r="S43" s="11">
        <f t="shared" si="2"/>
        <v>5</v>
      </c>
      <c r="T43" s="11">
        <f t="shared" si="3"/>
        <v>20</v>
      </c>
      <c r="U43" s="11">
        <f t="shared" si="4"/>
        <v>45</v>
      </c>
      <c r="V43" s="11">
        <f t="shared" si="5"/>
        <v>80</v>
      </c>
      <c r="W43" s="11">
        <f t="shared" si="6"/>
        <v>125</v>
      </c>
      <c r="X43" s="11">
        <f t="shared" si="7"/>
        <v>175</v>
      </c>
    </row>
    <row r="44" spans="1:26" x14ac:dyDescent="0.25">
      <c r="C44" t="s">
        <v>7</v>
      </c>
      <c r="D44" s="17">
        <f>AVERAGE(D9:D42)</f>
        <v>1</v>
      </c>
      <c r="E44" s="17">
        <f t="shared" ref="E44:J44" si="20">AVERAGE(E9:E42)</f>
        <v>1</v>
      </c>
      <c r="F44" s="17">
        <f t="shared" si="20"/>
        <v>1</v>
      </c>
      <c r="G44" s="17">
        <f t="shared" si="20"/>
        <v>1</v>
      </c>
      <c r="H44" s="17">
        <f t="shared" si="20"/>
        <v>1</v>
      </c>
      <c r="I44" s="17">
        <f t="shared" si="20"/>
        <v>1</v>
      </c>
      <c r="J44" s="17">
        <f t="shared" si="20"/>
        <v>1</v>
      </c>
      <c r="K44"/>
      <c r="L44" s="2"/>
      <c r="M44" s="5"/>
      <c r="N44" s="5"/>
      <c r="O44" s="5"/>
      <c r="P44" s="5"/>
    </row>
    <row r="45" spans="1:26" x14ac:dyDescent="0.25">
      <c r="C45" t="s">
        <v>20</v>
      </c>
      <c r="D45" s="17">
        <f>STDEV(D9:D42)</f>
        <v>0</v>
      </c>
      <c r="E45" s="17">
        <f t="shared" ref="E45:J45" si="21">STDEV(E9:E42)</f>
        <v>0</v>
      </c>
      <c r="F45" s="17">
        <f t="shared" si="21"/>
        <v>0</v>
      </c>
      <c r="G45" s="17">
        <f t="shared" si="21"/>
        <v>0</v>
      </c>
      <c r="H45" s="17">
        <f t="shared" si="21"/>
        <v>0</v>
      </c>
      <c r="I45" s="17">
        <f t="shared" si="21"/>
        <v>0</v>
      </c>
      <c r="J45" s="17">
        <f t="shared" si="21"/>
        <v>0</v>
      </c>
      <c r="K45"/>
      <c r="L45" s="2"/>
      <c r="M45" s="5"/>
      <c r="N45" s="5"/>
      <c r="O45" s="5"/>
      <c r="P45" s="5"/>
    </row>
    <row r="46" spans="1:26" x14ac:dyDescent="0.25">
      <c r="C46" t="s">
        <v>21</v>
      </c>
      <c r="D46" s="17">
        <f>D45/D44*100</f>
        <v>0</v>
      </c>
      <c r="E46" s="17">
        <f t="shared" ref="E46:J46" si="22">E45/E44*100</f>
        <v>0</v>
      </c>
      <c r="F46" s="17">
        <f t="shared" si="22"/>
        <v>0</v>
      </c>
      <c r="G46" s="17">
        <f t="shared" si="22"/>
        <v>0</v>
      </c>
      <c r="H46" s="17">
        <f t="shared" si="22"/>
        <v>0</v>
      </c>
      <c r="I46" s="17">
        <f t="shared" si="22"/>
        <v>0</v>
      </c>
      <c r="J46" s="17">
        <f t="shared" si="22"/>
        <v>0</v>
      </c>
      <c r="K46"/>
      <c r="L46" s="2"/>
      <c r="M46" s="5"/>
      <c r="N46" s="5"/>
      <c r="O46" s="5"/>
      <c r="P46" s="5"/>
    </row>
    <row r="47" spans="1:26" x14ac:dyDescent="0.25">
      <c r="C47" t="s">
        <v>22</v>
      </c>
      <c r="D47" s="17">
        <f>D43/SUM($D$43:$J$43)*100</f>
        <v>14.285714285714285</v>
      </c>
      <c r="E47" s="17">
        <f t="shared" ref="E47:J47" si="23">E43/SUM($D$43:$J$43)*100</f>
        <v>14.285714285714285</v>
      </c>
      <c r="F47" s="17">
        <f t="shared" si="23"/>
        <v>14.285714285714285</v>
      </c>
      <c r="G47" s="17">
        <f t="shared" si="23"/>
        <v>14.285714285714285</v>
      </c>
      <c r="H47" s="17">
        <f t="shared" si="23"/>
        <v>14.285714285714285</v>
      </c>
      <c r="I47" s="17">
        <f t="shared" si="23"/>
        <v>14.285714285714285</v>
      </c>
      <c r="J47" s="17">
        <f t="shared" si="23"/>
        <v>14.285714285714285</v>
      </c>
      <c r="K47"/>
      <c r="L47" s="2"/>
      <c r="M47" s="5"/>
      <c r="N47" s="5"/>
      <c r="O47" s="5"/>
      <c r="P47" s="5"/>
    </row>
    <row r="48" spans="1:26" x14ac:dyDescent="0.25">
      <c r="D48" s="17">
        <f>SUM(D47:E47)</f>
        <v>28.571428571428569</v>
      </c>
      <c r="E48" s="17">
        <f>SUM(I47:J47)</f>
        <v>28.571428571428569</v>
      </c>
      <c r="F48" s="5"/>
      <c r="G48" s="5"/>
      <c r="H48" s="5"/>
      <c r="I48" s="5"/>
      <c r="J48" s="12"/>
    </row>
    <row r="49" spans="1:24" x14ac:dyDescent="0.25">
      <c r="A49" s="18" t="str">
        <f>K4</f>
        <v>Comparison 2</v>
      </c>
      <c r="B49" s="18"/>
      <c r="C49" s="18"/>
      <c r="D49" s="23"/>
      <c r="E49" s="23"/>
      <c r="F49" s="23"/>
      <c r="G49" s="23"/>
      <c r="H49" s="23"/>
      <c r="I49" s="23"/>
      <c r="J49" s="25"/>
      <c r="K49" s="27"/>
      <c r="L49" s="18"/>
      <c r="M49" s="18"/>
      <c r="N49" s="18"/>
    </row>
    <row r="50" spans="1:24" x14ac:dyDescent="0.25">
      <c r="A50" s="18"/>
      <c r="B50" s="18"/>
      <c r="C50" s="18"/>
      <c r="D50" s="23"/>
      <c r="E50" s="23"/>
      <c r="F50" s="23"/>
      <c r="G50" s="23"/>
      <c r="H50" s="23"/>
      <c r="I50" s="23"/>
      <c r="J50" s="25"/>
      <c r="K50" s="27"/>
      <c r="L50" s="18"/>
      <c r="M50" s="18"/>
      <c r="N50" s="18"/>
    </row>
    <row r="51" spans="1:24" x14ac:dyDescent="0.25">
      <c r="A51" s="18"/>
      <c r="B51" s="18"/>
      <c r="C51" s="18" t="s">
        <v>16</v>
      </c>
      <c r="D51" s="23" t="s">
        <v>0</v>
      </c>
      <c r="E51" s="23" t="s">
        <v>2</v>
      </c>
      <c r="F51" s="24" t="s">
        <v>1</v>
      </c>
      <c r="G51" s="23" t="s">
        <v>3</v>
      </c>
      <c r="H51" s="23" t="s">
        <v>4</v>
      </c>
      <c r="I51" s="23" t="s">
        <v>13</v>
      </c>
      <c r="J51" s="25" t="s">
        <v>14</v>
      </c>
      <c r="K51" s="27" t="s">
        <v>12</v>
      </c>
      <c r="L51" s="18" t="s">
        <v>5</v>
      </c>
      <c r="M51" s="18"/>
      <c r="N51" s="18" t="s">
        <v>6</v>
      </c>
      <c r="R51" s="11">
        <v>0</v>
      </c>
      <c r="S51" s="11">
        <v>2.5</v>
      </c>
      <c r="T51" s="11">
        <v>10</v>
      </c>
      <c r="U51" s="11">
        <v>22.5</v>
      </c>
      <c r="V51" s="11">
        <v>40</v>
      </c>
      <c r="W51" s="11">
        <v>62.5</v>
      </c>
      <c r="X51" s="11">
        <v>87.5</v>
      </c>
    </row>
    <row r="52" spans="1:24" x14ac:dyDescent="0.25">
      <c r="A52" s="5">
        <v>1</v>
      </c>
      <c r="B52" s="22"/>
      <c r="C52" s="22"/>
      <c r="D52" s="26"/>
      <c r="E52" s="26"/>
      <c r="F52" s="26"/>
      <c r="G52" s="26"/>
      <c r="H52" s="26"/>
      <c r="I52" s="26"/>
      <c r="J52" s="26"/>
      <c r="K52" s="28"/>
      <c r="L52" s="13" t="str">
        <f t="shared" ref="L52:L86" si="24">IF(N52="","",Q52/N52)</f>
        <v/>
      </c>
      <c r="N52" s="5" t="str">
        <f t="shared" ref="N52:N86" si="25">IF(SUM(D52:J52)=0,"",SUM(D52:J52))</f>
        <v/>
      </c>
      <c r="Q52" s="11">
        <f t="shared" ref="Q52:Q76" si="26">SUM(R52:X52)</f>
        <v>0</v>
      </c>
      <c r="R52" s="11">
        <f t="shared" ref="R52:R86" si="27">D52*R$8</f>
        <v>0</v>
      </c>
      <c r="S52" s="11">
        <f t="shared" ref="S52:S86" si="28">E52*S$8</f>
        <v>0</v>
      </c>
      <c r="T52" s="11">
        <f t="shared" ref="T52:T86" si="29">F52*T$8</f>
        <v>0</v>
      </c>
      <c r="U52" s="11">
        <f t="shared" ref="U52:U86" si="30">G52*U$8</f>
        <v>0</v>
      </c>
      <c r="V52" s="11">
        <f t="shared" ref="V52:V86" si="31">H52*V$8</f>
        <v>0</v>
      </c>
      <c r="W52" s="11">
        <f t="shared" ref="W52:W86" si="32">I52*W$8</f>
        <v>0</v>
      </c>
      <c r="X52" s="11">
        <f t="shared" ref="X52:X86" si="33">J52*X$8</f>
        <v>0</v>
      </c>
    </row>
    <row r="53" spans="1:24" x14ac:dyDescent="0.25">
      <c r="A53" s="5">
        <v>2</v>
      </c>
      <c r="B53" s="22"/>
      <c r="C53" s="22"/>
      <c r="D53" s="26"/>
      <c r="E53" s="26"/>
      <c r="F53" s="26"/>
      <c r="G53" s="26"/>
      <c r="H53" s="26"/>
      <c r="I53" s="26"/>
      <c r="J53" s="26"/>
      <c r="K53" s="28"/>
      <c r="L53" s="13" t="str">
        <f t="shared" si="24"/>
        <v/>
      </c>
      <c r="N53" s="5" t="str">
        <f t="shared" si="25"/>
        <v/>
      </c>
      <c r="Q53" s="11">
        <f t="shared" si="26"/>
        <v>0</v>
      </c>
      <c r="R53" s="11">
        <f t="shared" si="27"/>
        <v>0</v>
      </c>
      <c r="S53" s="11">
        <f t="shared" si="28"/>
        <v>0</v>
      </c>
      <c r="T53" s="11">
        <f t="shared" si="29"/>
        <v>0</v>
      </c>
      <c r="U53" s="11">
        <f t="shared" si="30"/>
        <v>0</v>
      </c>
      <c r="V53" s="11">
        <f t="shared" si="31"/>
        <v>0</v>
      </c>
      <c r="W53" s="11">
        <f t="shared" si="32"/>
        <v>0</v>
      </c>
      <c r="X53" s="11">
        <f t="shared" si="33"/>
        <v>0</v>
      </c>
    </row>
    <row r="54" spans="1:24" x14ac:dyDescent="0.25">
      <c r="A54" s="5">
        <v>3</v>
      </c>
      <c r="B54" s="22"/>
      <c r="C54" s="22"/>
      <c r="D54" s="26"/>
      <c r="E54" s="26"/>
      <c r="F54" s="26"/>
      <c r="G54" s="26"/>
      <c r="H54" s="26"/>
      <c r="I54" s="26"/>
      <c r="J54" s="26"/>
      <c r="K54" s="28"/>
      <c r="L54" s="13" t="str">
        <f t="shared" si="24"/>
        <v/>
      </c>
      <c r="N54" s="5" t="str">
        <f t="shared" si="25"/>
        <v/>
      </c>
      <c r="Q54" s="11">
        <f t="shared" si="26"/>
        <v>0</v>
      </c>
      <c r="R54" s="11">
        <f t="shared" si="27"/>
        <v>0</v>
      </c>
      <c r="S54" s="11">
        <f t="shared" si="28"/>
        <v>0</v>
      </c>
      <c r="T54" s="11">
        <f t="shared" si="29"/>
        <v>0</v>
      </c>
      <c r="U54" s="11">
        <f t="shared" si="30"/>
        <v>0</v>
      </c>
      <c r="V54" s="11">
        <f t="shared" si="31"/>
        <v>0</v>
      </c>
      <c r="W54" s="11">
        <f t="shared" si="32"/>
        <v>0</v>
      </c>
      <c r="X54" s="11">
        <f t="shared" si="33"/>
        <v>0</v>
      </c>
    </row>
    <row r="55" spans="1:24" x14ac:dyDescent="0.25">
      <c r="A55" s="5">
        <v>4</v>
      </c>
      <c r="B55" s="22"/>
      <c r="C55" s="22"/>
      <c r="D55" s="26"/>
      <c r="E55" s="26"/>
      <c r="F55" s="26"/>
      <c r="G55" s="26"/>
      <c r="H55" s="26"/>
      <c r="I55" s="26"/>
      <c r="J55" s="26"/>
      <c r="K55" s="28"/>
      <c r="L55" s="13" t="str">
        <f t="shared" si="24"/>
        <v/>
      </c>
      <c r="N55" s="5" t="str">
        <f t="shared" si="25"/>
        <v/>
      </c>
      <c r="Q55" s="11">
        <f t="shared" si="26"/>
        <v>0</v>
      </c>
      <c r="R55" s="11">
        <f t="shared" si="27"/>
        <v>0</v>
      </c>
      <c r="S55" s="11">
        <f t="shared" si="28"/>
        <v>0</v>
      </c>
      <c r="T55" s="11">
        <f t="shared" si="29"/>
        <v>0</v>
      </c>
      <c r="U55" s="11">
        <f t="shared" si="30"/>
        <v>0</v>
      </c>
      <c r="V55" s="11">
        <f t="shared" si="31"/>
        <v>0</v>
      </c>
      <c r="W55" s="11">
        <f t="shared" si="32"/>
        <v>0</v>
      </c>
      <c r="X55" s="11">
        <f t="shared" si="33"/>
        <v>0</v>
      </c>
    </row>
    <row r="56" spans="1:24" x14ac:dyDescent="0.25">
      <c r="A56" s="5">
        <v>5</v>
      </c>
      <c r="B56" s="22"/>
      <c r="C56" s="22"/>
      <c r="D56" s="26"/>
      <c r="E56" s="26"/>
      <c r="F56" s="26"/>
      <c r="G56" s="26"/>
      <c r="H56" s="26"/>
      <c r="I56" s="26"/>
      <c r="J56" s="26"/>
      <c r="K56" s="28"/>
      <c r="L56" s="13" t="str">
        <f t="shared" si="24"/>
        <v/>
      </c>
      <c r="N56" s="5" t="str">
        <f t="shared" si="25"/>
        <v/>
      </c>
      <c r="Q56" s="11">
        <f t="shared" si="26"/>
        <v>0</v>
      </c>
      <c r="R56" s="11">
        <f t="shared" si="27"/>
        <v>0</v>
      </c>
      <c r="S56" s="11">
        <f t="shared" si="28"/>
        <v>0</v>
      </c>
      <c r="T56" s="11">
        <f t="shared" si="29"/>
        <v>0</v>
      </c>
      <c r="U56" s="11">
        <f t="shared" si="30"/>
        <v>0</v>
      </c>
      <c r="V56" s="11">
        <f t="shared" si="31"/>
        <v>0</v>
      </c>
      <c r="W56" s="11">
        <f t="shared" si="32"/>
        <v>0</v>
      </c>
      <c r="X56" s="11">
        <f t="shared" si="33"/>
        <v>0</v>
      </c>
    </row>
    <row r="57" spans="1:24" x14ac:dyDescent="0.25">
      <c r="A57" s="5">
        <v>6</v>
      </c>
      <c r="B57" s="22"/>
      <c r="C57" s="22"/>
      <c r="D57" s="26"/>
      <c r="E57" s="26"/>
      <c r="F57" s="26"/>
      <c r="G57" s="26"/>
      <c r="H57" s="26"/>
      <c r="I57" s="26"/>
      <c r="J57" s="26"/>
      <c r="K57" s="28"/>
      <c r="L57" s="13" t="str">
        <f t="shared" si="24"/>
        <v/>
      </c>
      <c r="N57" s="5" t="str">
        <f t="shared" si="25"/>
        <v/>
      </c>
      <c r="Q57" s="11">
        <f t="shared" si="26"/>
        <v>0</v>
      </c>
      <c r="R57" s="11">
        <f t="shared" si="27"/>
        <v>0</v>
      </c>
      <c r="S57" s="11">
        <f t="shared" si="28"/>
        <v>0</v>
      </c>
      <c r="T57" s="11">
        <f t="shared" si="29"/>
        <v>0</v>
      </c>
      <c r="U57" s="11">
        <f t="shared" si="30"/>
        <v>0</v>
      </c>
      <c r="V57" s="11">
        <f t="shared" si="31"/>
        <v>0</v>
      </c>
      <c r="W57" s="11">
        <f t="shared" si="32"/>
        <v>0</v>
      </c>
      <c r="X57" s="11">
        <f t="shared" si="33"/>
        <v>0</v>
      </c>
    </row>
    <row r="58" spans="1:24" x14ac:dyDescent="0.25">
      <c r="A58" s="5">
        <v>7</v>
      </c>
      <c r="B58" s="22"/>
      <c r="C58" s="22"/>
      <c r="D58" s="26"/>
      <c r="E58" s="26"/>
      <c r="F58" s="26"/>
      <c r="G58" s="26"/>
      <c r="H58" s="26"/>
      <c r="I58" s="26"/>
      <c r="J58" s="26"/>
      <c r="K58" s="28"/>
      <c r="L58" s="13" t="str">
        <f t="shared" si="24"/>
        <v/>
      </c>
      <c r="N58" s="5" t="str">
        <f t="shared" si="25"/>
        <v/>
      </c>
      <c r="Q58" s="11">
        <f t="shared" si="26"/>
        <v>0</v>
      </c>
      <c r="R58" s="11">
        <f t="shared" si="27"/>
        <v>0</v>
      </c>
      <c r="S58" s="11">
        <f t="shared" si="28"/>
        <v>0</v>
      </c>
      <c r="T58" s="11">
        <f t="shared" si="29"/>
        <v>0</v>
      </c>
      <c r="U58" s="11">
        <f t="shared" si="30"/>
        <v>0</v>
      </c>
      <c r="V58" s="11">
        <f t="shared" si="31"/>
        <v>0</v>
      </c>
      <c r="W58" s="11">
        <f t="shared" si="32"/>
        <v>0</v>
      </c>
      <c r="X58" s="11">
        <f t="shared" si="33"/>
        <v>0</v>
      </c>
    </row>
    <row r="59" spans="1:24" x14ac:dyDescent="0.25">
      <c r="A59" s="5">
        <v>8</v>
      </c>
      <c r="B59" s="22"/>
      <c r="C59" s="22"/>
      <c r="D59" s="26"/>
      <c r="E59" s="26"/>
      <c r="F59" s="26"/>
      <c r="G59" s="26"/>
      <c r="H59" s="26"/>
      <c r="I59" s="26"/>
      <c r="J59" s="26"/>
      <c r="K59" s="28"/>
      <c r="L59" s="13" t="str">
        <f t="shared" si="24"/>
        <v/>
      </c>
      <c r="N59" s="5" t="str">
        <f t="shared" si="25"/>
        <v/>
      </c>
      <c r="Q59" s="11">
        <f t="shared" si="26"/>
        <v>0</v>
      </c>
      <c r="R59" s="11">
        <f t="shared" si="27"/>
        <v>0</v>
      </c>
      <c r="S59" s="11">
        <f t="shared" si="28"/>
        <v>0</v>
      </c>
      <c r="T59" s="11">
        <f t="shared" si="29"/>
        <v>0</v>
      </c>
      <c r="U59" s="11">
        <f t="shared" si="30"/>
        <v>0</v>
      </c>
      <c r="V59" s="11">
        <f t="shared" si="31"/>
        <v>0</v>
      </c>
      <c r="W59" s="11">
        <f t="shared" si="32"/>
        <v>0</v>
      </c>
      <c r="X59" s="11">
        <f t="shared" si="33"/>
        <v>0</v>
      </c>
    </row>
    <row r="60" spans="1:24" x14ac:dyDescent="0.25">
      <c r="A60" s="5">
        <v>9</v>
      </c>
      <c r="B60" s="22"/>
      <c r="C60" s="22"/>
      <c r="D60" s="26"/>
      <c r="E60" s="26"/>
      <c r="F60" s="26"/>
      <c r="G60" s="26"/>
      <c r="H60" s="26"/>
      <c r="I60" s="26"/>
      <c r="J60" s="26"/>
      <c r="K60" s="28"/>
      <c r="L60" s="13" t="str">
        <f t="shared" si="24"/>
        <v/>
      </c>
      <c r="N60" s="5" t="str">
        <f t="shared" si="25"/>
        <v/>
      </c>
      <c r="Q60" s="11">
        <f t="shared" si="26"/>
        <v>0</v>
      </c>
      <c r="R60" s="11">
        <f t="shared" si="27"/>
        <v>0</v>
      </c>
      <c r="S60" s="11">
        <f t="shared" si="28"/>
        <v>0</v>
      </c>
      <c r="T60" s="11">
        <f t="shared" si="29"/>
        <v>0</v>
      </c>
      <c r="U60" s="11">
        <f t="shared" si="30"/>
        <v>0</v>
      </c>
      <c r="V60" s="11">
        <f t="shared" si="31"/>
        <v>0</v>
      </c>
      <c r="W60" s="11">
        <f t="shared" si="32"/>
        <v>0</v>
      </c>
      <c r="X60" s="11">
        <f t="shared" si="33"/>
        <v>0</v>
      </c>
    </row>
    <row r="61" spans="1:24" x14ac:dyDescent="0.25">
      <c r="A61" s="5">
        <v>10</v>
      </c>
      <c r="B61" s="22"/>
      <c r="C61" s="22"/>
      <c r="D61" s="26"/>
      <c r="E61" s="26"/>
      <c r="F61" s="26"/>
      <c r="G61" s="26"/>
      <c r="H61" s="26"/>
      <c r="I61" s="26"/>
      <c r="J61" s="26"/>
      <c r="K61" s="28"/>
      <c r="L61" s="13" t="str">
        <f t="shared" si="24"/>
        <v/>
      </c>
      <c r="N61" s="5" t="str">
        <f t="shared" si="25"/>
        <v/>
      </c>
      <c r="Q61" s="11">
        <f t="shared" si="26"/>
        <v>0</v>
      </c>
      <c r="R61" s="11">
        <f t="shared" si="27"/>
        <v>0</v>
      </c>
      <c r="S61" s="11">
        <f t="shared" si="28"/>
        <v>0</v>
      </c>
      <c r="T61" s="11">
        <f t="shared" si="29"/>
        <v>0</v>
      </c>
      <c r="U61" s="11">
        <f t="shared" si="30"/>
        <v>0</v>
      </c>
      <c r="V61" s="11">
        <f t="shared" si="31"/>
        <v>0</v>
      </c>
      <c r="W61" s="11">
        <f t="shared" si="32"/>
        <v>0</v>
      </c>
      <c r="X61" s="11">
        <f t="shared" si="33"/>
        <v>0</v>
      </c>
    </row>
    <row r="62" spans="1:24" x14ac:dyDescent="0.25">
      <c r="A62" s="5">
        <v>11</v>
      </c>
      <c r="B62" s="22"/>
      <c r="C62" s="22"/>
      <c r="D62" s="26"/>
      <c r="E62" s="26"/>
      <c r="F62" s="26"/>
      <c r="G62" s="26"/>
      <c r="H62" s="26"/>
      <c r="I62" s="26"/>
      <c r="J62" s="26"/>
      <c r="K62" s="28"/>
      <c r="L62" s="13" t="str">
        <f t="shared" si="24"/>
        <v/>
      </c>
      <c r="N62" s="5" t="str">
        <f t="shared" si="25"/>
        <v/>
      </c>
      <c r="Q62" s="11">
        <f t="shared" si="26"/>
        <v>0</v>
      </c>
      <c r="R62" s="11">
        <f t="shared" si="27"/>
        <v>0</v>
      </c>
      <c r="S62" s="11">
        <f t="shared" si="28"/>
        <v>0</v>
      </c>
      <c r="T62" s="11">
        <f t="shared" si="29"/>
        <v>0</v>
      </c>
      <c r="U62" s="11">
        <f t="shared" si="30"/>
        <v>0</v>
      </c>
      <c r="V62" s="11">
        <f t="shared" si="31"/>
        <v>0</v>
      </c>
      <c r="W62" s="11">
        <f t="shared" si="32"/>
        <v>0</v>
      </c>
      <c r="X62" s="11">
        <f t="shared" si="33"/>
        <v>0</v>
      </c>
    </row>
    <row r="63" spans="1:24" x14ac:dyDescent="0.25">
      <c r="A63" s="5">
        <v>12</v>
      </c>
      <c r="B63" s="22"/>
      <c r="C63" s="22"/>
      <c r="D63" s="26"/>
      <c r="E63" s="26"/>
      <c r="F63" s="26"/>
      <c r="G63" s="26"/>
      <c r="H63" s="26"/>
      <c r="I63" s="26"/>
      <c r="J63" s="26"/>
      <c r="K63" s="28"/>
      <c r="L63" s="13" t="str">
        <f t="shared" si="24"/>
        <v/>
      </c>
      <c r="N63" s="5" t="str">
        <f t="shared" si="25"/>
        <v/>
      </c>
      <c r="Q63" s="11">
        <f t="shared" si="26"/>
        <v>0</v>
      </c>
      <c r="R63" s="11">
        <f t="shared" si="27"/>
        <v>0</v>
      </c>
      <c r="S63" s="11">
        <f t="shared" si="28"/>
        <v>0</v>
      </c>
      <c r="T63" s="11">
        <f t="shared" si="29"/>
        <v>0</v>
      </c>
      <c r="U63" s="11">
        <f t="shared" si="30"/>
        <v>0</v>
      </c>
      <c r="V63" s="11">
        <f t="shared" si="31"/>
        <v>0</v>
      </c>
      <c r="W63" s="11">
        <f t="shared" si="32"/>
        <v>0</v>
      </c>
      <c r="X63" s="11">
        <f t="shared" si="33"/>
        <v>0</v>
      </c>
    </row>
    <row r="64" spans="1:24" x14ac:dyDescent="0.25">
      <c r="A64" s="5">
        <v>13</v>
      </c>
      <c r="B64" s="22"/>
      <c r="C64" s="22"/>
      <c r="D64" s="26"/>
      <c r="E64" s="26"/>
      <c r="F64" s="26"/>
      <c r="G64" s="26"/>
      <c r="H64" s="26"/>
      <c r="I64" s="26"/>
      <c r="J64" s="26"/>
      <c r="K64" s="28"/>
      <c r="L64" s="13" t="str">
        <f t="shared" si="24"/>
        <v/>
      </c>
      <c r="N64" s="5" t="str">
        <f t="shared" si="25"/>
        <v/>
      </c>
      <c r="Q64" s="11">
        <f t="shared" si="26"/>
        <v>0</v>
      </c>
      <c r="R64" s="11">
        <f t="shared" si="27"/>
        <v>0</v>
      </c>
      <c r="S64" s="11">
        <f t="shared" si="28"/>
        <v>0</v>
      </c>
      <c r="T64" s="11">
        <f t="shared" si="29"/>
        <v>0</v>
      </c>
      <c r="U64" s="11">
        <f t="shared" si="30"/>
        <v>0</v>
      </c>
      <c r="V64" s="11">
        <f t="shared" si="31"/>
        <v>0</v>
      </c>
      <c r="W64" s="11">
        <f t="shared" si="32"/>
        <v>0</v>
      </c>
      <c r="X64" s="11">
        <f t="shared" si="33"/>
        <v>0</v>
      </c>
    </row>
    <row r="65" spans="1:24" x14ac:dyDescent="0.25">
      <c r="A65" s="5">
        <v>14</v>
      </c>
      <c r="B65" s="22"/>
      <c r="C65" s="22"/>
      <c r="D65" s="26"/>
      <c r="E65" s="26"/>
      <c r="F65" s="26"/>
      <c r="G65" s="26"/>
      <c r="H65" s="26"/>
      <c r="I65" s="26"/>
      <c r="J65" s="26"/>
      <c r="K65" s="28"/>
      <c r="L65" s="13" t="str">
        <f t="shared" si="24"/>
        <v/>
      </c>
      <c r="N65" s="5" t="str">
        <f t="shared" si="25"/>
        <v/>
      </c>
      <c r="Q65" s="11">
        <f t="shared" si="26"/>
        <v>0</v>
      </c>
      <c r="R65" s="11">
        <f t="shared" si="27"/>
        <v>0</v>
      </c>
      <c r="S65" s="11">
        <f t="shared" si="28"/>
        <v>0</v>
      </c>
      <c r="T65" s="11">
        <f t="shared" si="29"/>
        <v>0</v>
      </c>
      <c r="U65" s="11">
        <f t="shared" si="30"/>
        <v>0</v>
      </c>
      <c r="V65" s="11">
        <f t="shared" si="31"/>
        <v>0</v>
      </c>
      <c r="W65" s="11">
        <f t="shared" si="32"/>
        <v>0</v>
      </c>
      <c r="X65" s="11">
        <f t="shared" si="33"/>
        <v>0</v>
      </c>
    </row>
    <row r="66" spans="1:24" x14ac:dyDescent="0.25">
      <c r="A66" s="5">
        <v>15</v>
      </c>
      <c r="B66" s="22"/>
      <c r="C66" s="22"/>
      <c r="D66" s="26"/>
      <c r="E66" s="26"/>
      <c r="F66" s="26"/>
      <c r="G66" s="26"/>
      <c r="H66" s="26"/>
      <c r="I66" s="26"/>
      <c r="J66" s="26"/>
      <c r="K66" s="28"/>
      <c r="L66" s="13" t="str">
        <f t="shared" si="24"/>
        <v/>
      </c>
      <c r="N66" s="5" t="str">
        <f t="shared" si="25"/>
        <v/>
      </c>
      <c r="Q66" s="11">
        <f t="shared" si="26"/>
        <v>0</v>
      </c>
      <c r="R66" s="11">
        <f t="shared" si="27"/>
        <v>0</v>
      </c>
      <c r="S66" s="11">
        <f t="shared" si="28"/>
        <v>0</v>
      </c>
      <c r="T66" s="11">
        <f t="shared" si="29"/>
        <v>0</v>
      </c>
      <c r="U66" s="11">
        <f t="shared" si="30"/>
        <v>0</v>
      </c>
      <c r="V66" s="11">
        <f t="shared" si="31"/>
        <v>0</v>
      </c>
      <c r="W66" s="11">
        <f t="shared" si="32"/>
        <v>0</v>
      </c>
      <c r="X66" s="11">
        <f t="shared" si="33"/>
        <v>0</v>
      </c>
    </row>
    <row r="67" spans="1:24" x14ac:dyDescent="0.25">
      <c r="A67" s="5">
        <v>16</v>
      </c>
      <c r="B67" s="22"/>
      <c r="C67" s="22"/>
      <c r="D67" s="26"/>
      <c r="E67" s="26"/>
      <c r="F67" s="26"/>
      <c r="G67" s="26"/>
      <c r="H67" s="26"/>
      <c r="I67" s="26"/>
      <c r="J67" s="26"/>
      <c r="K67" s="28"/>
      <c r="L67" s="13" t="str">
        <f t="shared" si="24"/>
        <v/>
      </c>
      <c r="N67" s="5" t="str">
        <f t="shared" si="25"/>
        <v/>
      </c>
      <c r="Q67" s="11">
        <f t="shared" si="26"/>
        <v>0</v>
      </c>
      <c r="R67" s="11">
        <f t="shared" si="27"/>
        <v>0</v>
      </c>
      <c r="S67" s="11">
        <f t="shared" si="28"/>
        <v>0</v>
      </c>
      <c r="T67" s="11">
        <f t="shared" si="29"/>
        <v>0</v>
      </c>
      <c r="U67" s="11">
        <f t="shared" si="30"/>
        <v>0</v>
      </c>
      <c r="V67" s="11">
        <f t="shared" si="31"/>
        <v>0</v>
      </c>
      <c r="W67" s="11">
        <f t="shared" si="32"/>
        <v>0</v>
      </c>
      <c r="X67" s="11">
        <f t="shared" si="33"/>
        <v>0</v>
      </c>
    </row>
    <row r="68" spans="1:24" x14ac:dyDescent="0.25">
      <c r="A68" s="5">
        <v>17</v>
      </c>
      <c r="B68" s="22"/>
      <c r="C68" s="22"/>
      <c r="D68" s="26"/>
      <c r="E68" s="26"/>
      <c r="F68" s="26"/>
      <c r="G68" s="26"/>
      <c r="H68" s="26"/>
      <c r="I68" s="26"/>
      <c r="J68" s="26"/>
      <c r="K68" s="28"/>
      <c r="L68" s="13" t="str">
        <f t="shared" si="24"/>
        <v/>
      </c>
      <c r="N68" s="5" t="str">
        <f t="shared" si="25"/>
        <v/>
      </c>
      <c r="Q68" s="11">
        <f t="shared" si="26"/>
        <v>0</v>
      </c>
      <c r="R68" s="11">
        <f t="shared" si="27"/>
        <v>0</v>
      </c>
      <c r="S68" s="11">
        <f t="shared" si="28"/>
        <v>0</v>
      </c>
      <c r="T68" s="11">
        <f t="shared" si="29"/>
        <v>0</v>
      </c>
      <c r="U68" s="11">
        <f t="shared" si="30"/>
        <v>0</v>
      </c>
      <c r="V68" s="11">
        <f t="shared" si="31"/>
        <v>0</v>
      </c>
      <c r="W68" s="11">
        <f t="shared" si="32"/>
        <v>0</v>
      </c>
      <c r="X68" s="11">
        <f t="shared" si="33"/>
        <v>0</v>
      </c>
    </row>
    <row r="69" spans="1:24" x14ac:dyDescent="0.25">
      <c r="A69" s="5">
        <v>18</v>
      </c>
      <c r="B69" s="22"/>
      <c r="C69" s="22"/>
      <c r="D69" s="26"/>
      <c r="E69" s="26"/>
      <c r="F69" s="26"/>
      <c r="G69" s="26"/>
      <c r="H69" s="26"/>
      <c r="I69" s="26"/>
      <c r="J69" s="26"/>
      <c r="K69" s="28"/>
      <c r="L69" s="13" t="str">
        <f t="shared" si="24"/>
        <v/>
      </c>
      <c r="N69" s="5" t="str">
        <f t="shared" si="25"/>
        <v/>
      </c>
      <c r="Q69" s="11">
        <f t="shared" si="26"/>
        <v>0</v>
      </c>
      <c r="R69" s="11">
        <f t="shared" si="27"/>
        <v>0</v>
      </c>
      <c r="S69" s="11">
        <f t="shared" si="28"/>
        <v>0</v>
      </c>
      <c r="T69" s="11">
        <f t="shared" si="29"/>
        <v>0</v>
      </c>
      <c r="U69" s="11">
        <f t="shared" si="30"/>
        <v>0</v>
      </c>
      <c r="V69" s="11">
        <f t="shared" si="31"/>
        <v>0</v>
      </c>
      <c r="W69" s="11">
        <f t="shared" si="32"/>
        <v>0</v>
      </c>
      <c r="X69" s="11">
        <f t="shared" si="33"/>
        <v>0</v>
      </c>
    </row>
    <row r="70" spans="1:24" x14ac:dyDescent="0.25">
      <c r="A70" s="5">
        <v>19</v>
      </c>
      <c r="B70" s="22"/>
      <c r="C70" s="22"/>
      <c r="D70" s="26"/>
      <c r="E70" s="26"/>
      <c r="F70" s="26"/>
      <c r="G70" s="26"/>
      <c r="H70" s="26"/>
      <c r="I70" s="26"/>
      <c r="J70" s="26"/>
      <c r="K70" s="28"/>
      <c r="L70" s="13" t="str">
        <f t="shared" si="24"/>
        <v/>
      </c>
      <c r="N70" s="5" t="str">
        <f t="shared" si="25"/>
        <v/>
      </c>
      <c r="Q70" s="11">
        <f t="shared" si="26"/>
        <v>0</v>
      </c>
      <c r="R70" s="11">
        <f t="shared" si="27"/>
        <v>0</v>
      </c>
      <c r="S70" s="11">
        <f t="shared" si="28"/>
        <v>0</v>
      </c>
      <c r="T70" s="11">
        <f t="shared" si="29"/>
        <v>0</v>
      </c>
      <c r="U70" s="11">
        <f t="shared" si="30"/>
        <v>0</v>
      </c>
      <c r="V70" s="11">
        <f t="shared" si="31"/>
        <v>0</v>
      </c>
      <c r="W70" s="11">
        <f t="shared" si="32"/>
        <v>0</v>
      </c>
      <c r="X70" s="11">
        <f t="shared" si="33"/>
        <v>0</v>
      </c>
    </row>
    <row r="71" spans="1:24" x14ac:dyDescent="0.25">
      <c r="A71" s="5">
        <v>20</v>
      </c>
      <c r="B71" s="22"/>
      <c r="C71" s="22"/>
      <c r="D71" s="26"/>
      <c r="E71" s="26"/>
      <c r="F71" s="26"/>
      <c r="G71" s="26"/>
      <c r="H71" s="26"/>
      <c r="I71" s="26"/>
      <c r="J71" s="26"/>
      <c r="K71" s="28"/>
      <c r="L71" s="13" t="str">
        <f t="shared" si="24"/>
        <v/>
      </c>
      <c r="N71" s="5" t="str">
        <f t="shared" si="25"/>
        <v/>
      </c>
      <c r="Q71" s="11">
        <f t="shared" si="26"/>
        <v>0</v>
      </c>
      <c r="R71" s="11">
        <f t="shared" si="27"/>
        <v>0</v>
      </c>
      <c r="S71" s="11">
        <f t="shared" si="28"/>
        <v>0</v>
      </c>
      <c r="T71" s="11">
        <f t="shared" si="29"/>
        <v>0</v>
      </c>
      <c r="U71" s="11">
        <f t="shared" si="30"/>
        <v>0</v>
      </c>
      <c r="V71" s="11">
        <f t="shared" si="31"/>
        <v>0</v>
      </c>
      <c r="W71" s="11">
        <f t="shared" si="32"/>
        <v>0</v>
      </c>
      <c r="X71" s="11">
        <f t="shared" si="33"/>
        <v>0</v>
      </c>
    </row>
    <row r="72" spans="1:24" x14ac:dyDescent="0.25">
      <c r="A72" s="5">
        <v>21</v>
      </c>
      <c r="B72" s="22"/>
      <c r="C72" s="22"/>
      <c r="D72" s="26"/>
      <c r="E72" s="26"/>
      <c r="F72" s="26"/>
      <c r="G72" s="26"/>
      <c r="H72" s="26"/>
      <c r="I72" s="26"/>
      <c r="J72" s="26"/>
      <c r="K72" s="3"/>
      <c r="L72" s="13" t="str">
        <f t="shared" si="24"/>
        <v/>
      </c>
      <c r="N72" s="5" t="str">
        <f t="shared" si="25"/>
        <v/>
      </c>
      <c r="Q72" s="11">
        <f t="shared" si="26"/>
        <v>0</v>
      </c>
      <c r="R72" s="11">
        <f t="shared" si="27"/>
        <v>0</v>
      </c>
      <c r="S72" s="11">
        <f t="shared" si="28"/>
        <v>0</v>
      </c>
      <c r="T72" s="11">
        <f t="shared" si="29"/>
        <v>0</v>
      </c>
      <c r="U72" s="11">
        <f t="shared" si="30"/>
        <v>0</v>
      </c>
      <c r="V72" s="11">
        <f t="shared" si="31"/>
        <v>0</v>
      </c>
      <c r="W72" s="11">
        <f t="shared" si="32"/>
        <v>0</v>
      </c>
      <c r="X72" s="11">
        <f t="shared" si="33"/>
        <v>0</v>
      </c>
    </row>
    <row r="73" spans="1:24" x14ac:dyDescent="0.25">
      <c r="A73" s="5">
        <v>22</v>
      </c>
      <c r="B73" s="22"/>
      <c r="C73" s="22"/>
      <c r="D73" s="26"/>
      <c r="E73" s="26"/>
      <c r="F73" s="26"/>
      <c r="G73" s="26"/>
      <c r="H73" s="26"/>
      <c r="I73" s="26"/>
      <c r="J73" s="26"/>
      <c r="K73" s="3"/>
      <c r="L73" s="13" t="str">
        <f t="shared" si="24"/>
        <v/>
      </c>
      <c r="N73" s="5" t="str">
        <f t="shared" si="25"/>
        <v/>
      </c>
      <c r="Q73" s="11">
        <f t="shared" si="26"/>
        <v>0</v>
      </c>
      <c r="R73" s="11">
        <f t="shared" si="27"/>
        <v>0</v>
      </c>
      <c r="S73" s="11">
        <f t="shared" si="28"/>
        <v>0</v>
      </c>
      <c r="T73" s="11">
        <f t="shared" si="29"/>
        <v>0</v>
      </c>
      <c r="U73" s="11">
        <f t="shared" si="30"/>
        <v>0</v>
      </c>
      <c r="V73" s="11">
        <f t="shared" si="31"/>
        <v>0</v>
      </c>
      <c r="W73" s="11">
        <f t="shared" si="32"/>
        <v>0</v>
      </c>
      <c r="X73" s="11">
        <f t="shared" si="33"/>
        <v>0</v>
      </c>
    </row>
    <row r="74" spans="1:24" x14ac:dyDescent="0.25">
      <c r="A74" s="5">
        <v>23</v>
      </c>
      <c r="B74" s="22"/>
      <c r="C74" s="22"/>
      <c r="D74" s="26"/>
      <c r="E74" s="26"/>
      <c r="F74" s="26"/>
      <c r="G74" s="26"/>
      <c r="H74" s="26"/>
      <c r="I74" s="26"/>
      <c r="J74" s="26"/>
      <c r="K74" s="3"/>
      <c r="L74" s="13" t="str">
        <f t="shared" si="24"/>
        <v/>
      </c>
      <c r="N74" s="5" t="str">
        <f t="shared" si="25"/>
        <v/>
      </c>
      <c r="Q74" s="11">
        <f t="shared" si="26"/>
        <v>0</v>
      </c>
      <c r="R74" s="11">
        <f t="shared" si="27"/>
        <v>0</v>
      </c>
      <c r="S74" s="11">
        <f t="shared" si="28"/>
        <v>0</v>
      </c>
      <c r="T74" s="11">
        <f t="shared" si="29"/>
        <v>0</v>
      </c>
      <c r="U74" s="11">
        <f t="shared" si="30"/>
        <v>0</v>
      </c>
      <c r="V74" s="11">
        <f t="shared" si="31"/>
        <v>0</v>
      </c>
      <c r="W74" s="11">
        <f t="shared" si="32"/>
        <v>0</v>
      </c>
      <c r="X74" s="11">
        <f t="shared" si="33"/>
        <v>0</v>
      </c>
    </row>
    <row r="75" spans="1:24" x14ac:dyDescent="0.25">
      <c r="A75" s="5">
        <v>24</v>
      </c>
      <c r="B75" s="22"/>
      <c r="C75" s="22"/>
      <c r="D75" s="26"/>
      <c r="E75" s="26"/>
      <c r="F75" s="26"/>
      <c r="G75" s="26"/>
      <c r="H75" s="26"/>
      <c r="I75" s="26"/>
      <c r="J75" s="26"/>
      <c r="K75" s="3"/>
      <c r="L75" s="13" t="str">
        <f t="shared" si="24"/>
        <v/>
      </c>
      <c r="N75" s="5" t="str">
        <f t="shared" si="25"/>
        <v/>
      </c>
      <c r="Q75" s="11">
        <f t="shared" si="26"/>
        <v>0</v>
      </c>
      <c r="R75" s="11">
        <f t="shared" si="27"/>
        <v>0</v>
      </c>
      <c r="S75" s="11">
        <f t="shared" si="28"/>
        <v>0</v>
      </c>
      <c r="T75" s="11">
        <f t="shared" si="29"/>
        <v>0</v>
      </c>
      <c r="U75" s="11">
        <f t="shared" si="30"/>
        <v>0</v>
      </c>
      <c r="V75" s="11">
        <f t="shared" si="31"/>
        <v>0</v>
      </c>
      <c r="W75" s="11">
        <f t="shared" si="32"/>
        <v>0</v>
      </c>
      <c r="X75" s="11">
        <f t="shared" si="33"/>
        <v>0</v>
      </c>
    </row>
    <row r="76" spans="1:24" x14ac:dyDescent="0.25">
      <c r="A76" s="5">
        <v>25</v>
      </c>
      <c r="B76" s="22"/>
      <c r="C76" s="22"/>
      <c r="D76" s="26"/>
      <c r="E76" s="26"/>
      <c r="F76" s="26"/>
      <c r="G76" s="26"/>
      <c r="H76" s="26"/>
      <c r="I76" s="26"/>
      <c r="J76" s="26"/>
      <c r="K76" s="3"/>
      <c r="L76" s="13" t="str">
        <f t="shared" si="24"/>
        <v/>
      </c>
      <c r="N76" s="5" t="str">
        <f t="shared" si="25"/>
        <v/>
      </c>
      <c r="Q76" s="11">
        <f t="shared" si="26"/>
        <v>0</v>
      </c>
      <c r="R76" s="11">
        <f t="shared" si="27"/>
        <v>0</v>
      </c>
      <c r="S76" s="11">
        <f t="shared" si="28"/>
        <v>0</v>
      </c>
      <c r="T76" s="11">
        <f t="shared" si="29"/>
        <v>0</v>
      </c>
      <c r="U76" s="11">
        <f t="shared" si="30"/>
        <v>0</v>
      </c>
      <c r="V76" s="11">
        <f t="shared" si="31"/>
        <v>0</v>
      </c>
      <c r="W76" s="11">
        <f t="shared" si="32"/>
        <v>0</v>
      </c>
      <c r="X76" s="11">
        <f t="shared" si="33"/>
        <v>0</v>
      </c>
    </row>
    <row r="77" spans="1:24" x14ac:dyDescent="0.25">
      <c r="A77" s="5">
        <v>26</v>
      </c>
      <c r="B77" s="22"/>
      <c r="C77" s="22"/>
      <c r="D77" s="26"/>
      <c r="E77" s="26"/>
      <c r="F77" s="26"/>
      <c r="G77" s="26"/>
      <c r="H77" s="26"/>
      <c r="I77" s="26"/>
      <c r="J77" s="26"/>
      <c r="K77" s="3"/>
      <c r="L77" s="13" t="str">
        <f t="shared" si="24"/>
        <v/>
      </c>
      <c r="N77" s="5" t="str">
        <f t="shared" si="25"/>
        <v/>
      </c>
      <c r="Q77" s="11">
        <f t="shared" ref="Q77:Q85" si="34">SUM(R77:X77)</f>
        <v>0</v>
      </c>
      <c r="R77" s="11">
        <f t="shared" ref="R77:R85" si="35">D77*R$8</f>
        <v>0</v>
      </c>
      <c r="S77" s="11">
        <f t="shared" ref="S77:S85" si="36">E77*S$8</f>
        <v>0</v>
      </c>
      <c r="T77" s="11">
        <f t="shared" ref="T77:T85" si="37">F77*T$8</f>
        <v>0</v>
      </c>
      <c r="U77" s="11">
        <f t="shared" ref="U77:U85" si="38">G77*U$8</f>
        <v>0</v>
      </c>
      <c r="V77" s="11">
        <f t="shared" ref="V77:V85" si="39">H77*V$8</f>
        <v>0</v>
      </c>
      <c r="W77" s="11">
        <f t="shared" ref="W77:W85" si="40">I77*W$8</f>
        <v>0</v>
      </c>
      <c r="X77" s="11">
        <f t="shared" ref="X77:X85" si="41">J77*X$8</f>
        <v>0</v>
      </c>
    </row>
    <row r="78" spans="1:24" x14ac:dyDescent="0.25">
      <c r="A78" s="5">
        <v>27</v>
      </c>
      <c r="B78" s="22"/>
      <c r="C78" s="22"/>
      <c r="D78" s="26"/>
      <c r="E78" s="26"/>
      <c r="F78" s="26"/>
      <c r="G78" s="26"/>
      <c r="H78" s="26"/>
      <c r="I78" s="26"/>
      <c r="J78" s="26"/>
      <c r="K78" s="3"/>
      <c r="L78" s="13" t="str">
        <f t="shared" si="24"/>
        <v/>
      </c>
      <c r="N78" s="5" t="str">
        <f t="shared" si="25"/>
        <v/>
      </c>
      <c r="Q78" s="11">
        <f t="shared" si="34"/>
        <v>0</v>
      </c>
      <c r="R78" s="11">
        <f t="shared" si="35"/>
        <v>0</v>
      </c>
      <c r="S78" s="11">
        <f t="shared" si="36"/>
        <v>0</v>
      </c>
      <c r="T78" s="11">
        <f t="shared" si="37"/>
        <v>0</v>
      </c>
      <c r="U78" s="11">
        <f t="shared" si="38"/>
        <v>0</v>
      </c>
      <c r="V78" s="11">
        <f t="shared" si="39"/>
        <v>0</v>
      </c>
      <c r="W78" s="11">
        <f t="shared" si="40"/>
        <v>0</v>
      </c>
      <c r="X78" s="11">
        <f t="shared" si="41"/>
        <v>0</v>
      </c>
    </row>
    <row r="79" spans="1:24" x14ac:dyDescent="0.25">
      <c r="A79" s="5">
        <v>28</v>
      </c>
      <c r="B79" s="22"/>
      <c r="C79" s="22"/>
      <c r="D79" s="26"/>
      <c r="E79" s="26"/>
      <c r="F79" s="26"/>
      <c r="G79" s="26"/>
      <c r="H79" s="26"/>
      <c r="I79" s="26"/>
      <c r="J79" s="26"/>
      <c r="K79" s="3"/>
      <c r="L79" s="13" t="str">
        <f t="shared" si="24"/>
        <v/>
      </c>
      <c r="N79" s="5" t="str">
        <f t="shared" si="25"/>
        <v/>
      </c>
      <c r="Q79" s="11">
        <f t="shared" si="34"/>
        <v>0</v>
      </c>
      <c r="R79" s="11">
        <f t="shared" si="35"/>
        <v>0</v>
      </c>
      <c r="S79" s="11">
        <f t="shared" si="36"/>
        <v>0</v>
      </c>
      <c r="T79" s="11">
        <f t="shared" si="37"/>
        <v>0</v>
      </c>
      <c r="U79" s="11">
        <f t="shared" si="38"/>
        <v>0</v>
      </c>
      <c r="V79" s="11">
        <f t="shared" si="39"/>
        <v>0</v>
      </c>
      <c r="W79" s="11">
        <f t="shared" si="40"/>
        <v>0</v>
      </c>
      <c r="X79" s="11">
        <f t="shared" si="41"/>
        <v>0</v>
      </c>
    </row>
    <row r="80" spans="1:24" x14ac:dyDescent="0.25">
      <c r="A80" s="5">
        <v>29</v>
      </c>
      <c r="B80" s="22"/>
      <c r="C80" s="22"/>
      <c r="D80" s="26"/>
      <c r="E80" s="26"/>
      <c r="F80" s="26"/>
      <c r="G80" s="26"/>
      <c r="H80" s="26"/>
      <c r="I80" s="26"/>
      <c r="J80" s="26"/>
      <c r="K80" s="3"/>
      <c r="L80" s="13" t="str">
        <f t="shared" si="24"/>
        <v/>
      </c>
      <c r="N80" s="5" t="str">
        <f t="shared" si="25"/>
        <v/>
      </c>
      <c r="Q80" s="11">
        <f t="shared" si="34"/>
        <v>0</v>
      </c>
      <c r="R80" s="11">
        <f t="shared" si="35"/>
        <v>0</v>
      </c>
      <c r="S80" s="11">
        <f t="shared" si="36"/>
        <v>0</v>
      </c>
      <c r="T80" s="11">
        <f t="shared" si="37"/>
        <v>0</v>
      </c>
      <c r="U80" s="11">
        <f t="shared" si="38"/>
        <v>0</v>
      </c>
      <c r="V80" s="11">
        <f t="shared" si="39"/>
        <v>0</v>
      </c>
      <c r="W80" s="11">
        <f t="shared" si="40"/>
        <v>0</v>
      </c>
      <c r="X80" s="11">
        <f t="shared" si="41"/>
        <v>0</v>
      </c>
    </row>
    <row r="81" spans="1:24" x14ac:dyDescent="0.25">
      <c r="A81" s="5">
        <v>30</v>
      </c>
      <c r="B81" s="22"/>
      <c r="C81" s="22"/>
      <c r="D81" s="26"/>
      <c r="E81" s="26"/>
      <c r="F81" s="26"/>
      <c r="G81" s="26"/>
      <c r="H81" s="26"/>
      <c r="I81" s="26"/>
      <c r="J81" s="26"/>
      <c r="K81" s="3"/>
      <c r="L81" s="13" t="str">
        <f t="shared" si="24"/>
        <v/>
      </c>
      <c r="N81" s="5" t="str">
        <f t="shared" si="25"/>
        <v/>
      </c>
      <c r="Q81" s="11">
        <f t="shared" si="34"/>
        <v>0</v>
      </c>
      <c r="R81" s="11">
        <f t="shared" si="35"/>
        <v>0</v>
      </c>
      <c r="S81" s="11">
        <f t="shared" si="36"/>
        <v>0</v>
      </c>
      <c r="T81" s="11">
        <f t="shared" si="37"/>
        <v>0</v>
      </c>
      <c r="U81" s="11">
        <f t="shared" si="38"/>
        <v>0</v>
      </c>
      <c r="V81" s="11">
        <f t="shared" si="39"/>
        <v>0</v>
      </c>
      <c r="W81" s="11">
        <f t="shared" si="40"/>
        <v>0</v>
      </c>
      <c r="X81" s="11">
        <f t="shared" si="41"/>
        <v>0</v>
      </c>
    </row>
    <row r="82" spans="1:24" x14ac:dyDescent="0.25">
      <c r="A82" s="5">
        <v>31</v>
      </c>
      <c r="B82" s="22"/>
      <c r="C82" s="22"/>
      <c r="D82" s="26"/>
      <c r="E82" s="26"/>
      <c r="F82" s="26"/>
      <c r="G82" s="26"/>
      <c r="H82" s="26"/>
      <c r="I82" s="26"/>
      <c r="J82" s="26"/>
      <c r="K82" s="3"/>
      <c r="L82" s="13" t="str">
        <f t="shared" si="24"/>
        <v/>
      </c>
      <c r="N82" s="5" t="str">
        <f t="shared" si="25"/>
        <v/>
      </c>
      <c r="Q82" s="11">
        <f t="shared" si="34"/>
        <v>0</v>
      </c>
      <c r="R82" s="11">
        <f t="shared" si="35"/>
        <v>0</v>
      </c>
      <c r="S82" s="11">
        <f t="shared" si="36"/>
        <v>0</v>
      </c>
      <c r="T82" s="11">
        <f t="shared" si="37"/>
        <v>0</v>
      </c>
      <c r="U82" s="11">
        <f t="shared" si="38"/>
        <v>0</v>
      </c>
      <c r="V82" s="11">
        <f t="shared" si="39"/>
        <v>0</v>
      </c>
      <c r="W82" s="11">
        <f t="shared" si="40"/>
        <v>0</v>
      </c>
      <c r="X82" s="11">
        <f t="shared" si="41"/>
        <v>0</v>
      </c>
    </row>
    <row r="83" spans="1:24" x14ac:dyDescent="0.25">
      <c r="A83" s="5">
        <v>32</v>
      </c>
      <c r="B83" s="22"/>
      <c r="C83" s="22"/>
      <c r="D83" s="26"/>
      <c r="E83" s="26"/>
      <c r="F83" s="26"/>
      <c r="G83" s="26"/>
      <c r="H83" s="26"/>
      <c r="I83" s="26"/>
      <c r="J83" s="26"/>
      <c r="K83" s="3"/>
      <c r="L83" s="13" t="str">
        <f t="shared" si="24"/>
        <v/>
      </c>
      <c r="N83" s="5" t="str">
        <f t="shared" si="25"/>
        <v/>
      </c>
      <c r="Q83" s="11">
        <f t="shared" si="34"/>
        <v>0</v>
      </c>
      <c r="R83" s="11">
        <f t="shared" si="35"/>
        <v>0</v>
      </c>
      <c r="S83" s="11">
        <f t="shared" si="36"/>
        <v>0</v>
      </c>
      <c r="T83" s="11">
        <f t="shared" si="37"/>
        <v>0</v>
      </c>
      <c r="U83" s="11">
        <f t="shared" si="38"/>
        <v>0</v>
      </c>
      <c r="V83" s="11">
        <f t="shared" si="39"/>
        <v>0</v>
      </c>
      <c r="W83" s="11">
        <f t="shared" si="40"/>
        <v>0</v>
      </c>
      <c r="X83" s="11">
        <f t="shared" si="41"/>
        <v>0</v>
      </c>
    </row>
    <row r="84" spans="1:24" x14ac:dyDescent="0.25">
      <c r="A84" s="5">
        <v>33</v>
      </c>
      <c r="B84" s="22"/>
      <c r="C84" s="22"/>
      <c r="D84" s="26"/>
      <c r="E84" s="26"/>
      <c r="F84" s="26"/>
      <c r="G84" s="26"/>
      <c r="H84" s="26"/>
      <c r="I84" s="26"/>
      <c r="J84" s="26"/>
      <c r="K84" s="3"/>
      <c r="L84" s="13" t="str">
        <f t="shared" si="24"/>
        <v/>
      </c>
      <c r="N84" s="5" t="str">
        <f t="shared" si="25"/>
        <v/>
      </c>
      <c r="Q84" s="11">
        <f t="shared" si="34"/>
        <v>0</v>
      </c>
      <c r="R84" s="11">
        <f t="shared" si="35"/>
        <v>0</v>
      </c>
      <c r="S84" s="11">
        <f t="shared" si="36"/>
        <v>0</v>
      </c>
      <c r="T84" s="11">
        <f t="shared" si="37"/>
        <v>0</v>
      </c>
      <c r="U84" s="11">
        <f t="shared" si="38"/>
        <v>0</v>
      </c>
      <c r="V84" s="11">
        <f t="shared" si="39"/>
        <v>0</v>
      </c>
      <c r="W84" s="11">
        <f t="shared" si="40"/>
        <v>0</v>
      </c>
      <c r="X84" s="11">
        <f t="shared" si="41"/>
        <v>0</v>
      </c>
    </row>
    <row r="85" spans="1:24" x14ac:dyDescent="0.25">
      <c r="A85" s="5">
        <v>34</v>
      </c>
      <c r="B85" s="22"/>
      <c r="C85" s="22"/>
      <c r="D85" s="26"/>
      <c r="E85" s="26"/>
      <c r="F85" s="26"/>
      <c r="G85" s="26"/>
      <c r="H85" s="26"/>
      <c r="I85" s="26"/>
      <c r="J85" s="26"/>
      <c r="K85" s="3"/>
      <c r="L85" s="13" t="str">
        <f t="shared" si="24"/>
        <v/>
      </c>
      <c r="N85" s="5" t="str">
        <f t="shared" si="25"/>
        <v/>
      </c>
      <c r="Q85" s="11">
        <f t="shared" si="34"/>
        <v>0</v>
      </c>
      <c r="R85" s="11">
        <f t="shared" si="35"/>
        <v>0</v>
      </c>
      <c r="S85" s="11">
        <f t="shared" si="36"/>
        <v>0</v>
      </c>
      <c r="T85" s="11">
        <f t="shared" si="37"/>
        <v>0</v>
      </c>
      <c r="U85" s="11">
        <f t="shared" si="38"/>
        <v>0</v>
      </c>
      <c r="V85" s="11">
        <f t="shared" si="39"/>
        <v>0</v>
      </c>
      <c r="W85" s="11">
        <f t="shared" si="40"/>
        <v>0</v>
      </c>
      <c r="X85" s="11">
        <f t="shared" si="41"/>
        <v>0</v>
      </c>
    </row>
    <row r="86" spans="1:24" x14ac:dyDescent="0.25">
      <c r="C86" t="s">
        <v>24</v>
      </c>
      <c r="D86" s="5">
        <f>SUM(D52:D85)</f>
        <v>0</v>
      </c>
      <c r="E86" s="5">
        <f t="shared" ref="E86:J86" si="42">SUM(E52:E85)</f>
        <v>0</v>
      </c>
      <c r="F86" s="5">
        <f t="shared" si="42"/>
        <v>0</v>
      </c>
      <c r="G86" s="5">
        <f t="shared" si="42"/>
        <v>0</v>
      </c>
      <c r="H86" s="5">
        <f t="shared" si="42"/>
        <v>0</v>
      </c>
      <c r="I86" s="5">
        <f t="shared" si="42"/>
        <v>0</v>
      </c>
      <c r="J86" s="5">
        <f t="shared" si="42"/>
        <v>0</v>
      </c>
      <c r="L86" s="13" t="str">
        <f t="shared" si="24"/>
        <v/>
      </c>
      <c r="N86" s="5" t="str">
        <f t="shared" si="25"/>
        <v/>
      </c>
      <c r="Q86" s="11">
        <f>SUM(R86:X86)</f>
        <v>0</v>
      </c>
      <c r="R86" s="11">
        <f t="shared" si="27"/>
        <v>0</v>
      </c>
      <c r="S86" s="11">
        <f t="shared" si="28"/>
        <v>0</v>
      </c>
      <c r="T86" s="11">
        <f t="shared" si="29"/>
        <v>0</v>
      </c>
      <c r="U86" s="11">
        <f t="shared" si="30"/>
        <v>0</v>
      </c>
      <c r="V86" s="11">
        <f t="shared" si="31"/>
        <v>0</v>
      </c>
      <c r="W86" s="11">
        <f t="shared" si="32"/>
        <v>0</v>
      </c>
      <c r="X86" s="11">
        <f t="shared" si="33"/>
        <v>0</v>
      </c>
    </row>
    <row r="87" spans="1:24" x14ac:dyDescent="0.25">
      <c r="C87" t="s">
        <v>7</v>
      </c>
      <c r="D87" s="17" t="e">
        <f>AVERAGE(D52:D85)</f>
        <v>#DIV/0!</v>
      </c>
      <c r="E87" s="17" t="e">
        <f t="shared" ref="E87:J87" si="43">AVERAGE(E52:E85)</f>
        <v>#DIV/0!</v>
      </c>
      <c r="F87" s="17" t="e">
        <f t="shared" si="43"/>
        <v>#DIV/0!</v>
      </c>
      <c r="G87" s="17" t="e">
        <f t="shared" si="43"/>
        <v>#DIV/0!</v>
      </c>
      <c r="H87" s="17" t="e">
        <f t="shared" si="43"/>
        <v>#DIV/0!</v>
      </c>
      <c r="I87" s="17" t="e">
        <f t="shared" si="43"/>
        <v>#DIV/0!</v>
      </c>
      <c r="J87" s="17" t="e">
        <f t="shared" si="43"/>
        <v>#DIV/0!</v>
      </c>
      <c r="K87"/>
      <c r="L87" s="2"/>
      <c r="M87" s="5"/>
      <c r="N87" s="5"/>
      <c r="O87" s="5"/>
      <c r="P87" s="5"/>
    </row>
    <row r="88" spans="1:24" x14ac:dyDescent="0.25">
      <c r="C88" t="s">
        <v>20</v>
      </c>
      <c r="D88" s="17" t="e">
        <f>STDEV(D52:D85)</f>
        <v>#DIV/0!</v>
      </c>
      <c r="E88" s="17" t="e">
        <f t="shared" ref="E88:J88" si="44">STDEV(E52:E85)</f>
        <v>#DIV/0!</v>
      </c>
      <c r="F88" s="17" t="e">
        <f t="shared" si="44"/>
        <v>#DIV/0!</v>
      </c>
      <c r="G88" s="17" t="e">
        <f t="shared" si="44"/>
        <v>#DIV/0!</v>
      </c>
      <c r="H88" s="17" t="e">
        <f t="shared" si="44"/>
        <v>#DIV/0!</v>
      </c>
      <c r="I88" s="17" t="e">
        <f t="shared" si="44"/>
        <v>#DIV/0!</v>
      </c>
      <c r="J88" s="17" t="e">
        <f t="shared" si="44"/>
        <v>#DIV/0!</v>
      </c>
      <c r="K88"/>
      <c r="L88" s="2"/>
      <c r="M88" s="5"/>
      <c r="N88" s="5"/>
      <c r="O88" s="5"/>
      <c r="P88" s="5"/>
    </row>
    <row r="89" spans="1:24" x14ac:dyDescent="0.25">
      <c r="C89" t="s">
        <v>21</v>
      </c>
      <c r="D89" s="17" t="e">
        <f>D88/D87*100</f>
        <v>#DIV/0!</v>
      </c>
      <c r="E89" s="17" t="e">
        <f t="shared" ref="E89:J89" si="45">E88/E87*100</f>
        <v>#DIV/0!</v>
      </c>
      <c r="F89" s="17" t="e">
        <f t="shared" si="45"/>
        <v>#DIV/0!</v>
      </c>
      <c r="G89" s="17" t="e">
        <f t="shared" si="45"/>
        <v>#DIV/0!</v>
      </c>
      <c r="H89" s="17" t="e">
        <f t="shared" si="45"/>
        <v>#DIV/0!</v>
      </c>
      <c r="I89" s="17" t="e">
        <f t="shared" si="45"/>
        <v>#DIV/0!</v>
      </c>
      <c r="J89" s="17" t="e">
        <f t="shared" si="45"/>
        <v>#DIV/0!</v>
      </c>
      <c r="K89"/>
      <c r="L89" s="2"/>
      <c r="M89" s="5"/>
      <c r="N89" s="5"/>
      <c r="O89" s="5"/>
      <c r="P89" s="5"/>
    </row>
    <row r="90" spans="1:24" x14ac:dyDescent="0.25">
      <c r="C90" t="s">
        <v>22</v>
      </c>
      <c r="D90" s="17" t="e">
        <f>D86/SUM($D$86:$J$86)*100</f>
        <v>#DIV/0!</v>
      </c>
      <c r="E90" s="17" t="e">
        <f t="shared" ref="E90:J90" si="46">E86/SUM($D$86:$J$86)*100</f>
        <v>#DIV/0!</v>
      </c>
      <c r="F90" s="17" t="e">
        <f t="shared" si="46"/>
        <v>#DIV/0!</v>
      </c>
      <c r="G90" s="17" t="e">
        <f t="shared" si="46"/>
        <v>#DIV/0!</v>
      </c>
      <c r="H90" s="17" t="e">
        <f t="shared" si="46"/>
        <v>#DIV/0!</v>
      </c>
      <c r="I90" s="17" t="e">
        <f t="shared" si="46"/>
        <v>#DIV/0!</v>
      </c>
      <c r="J90" s="17" t="e">
        <f t="shared" si="46"/>
        <v>#DIV/0!</v>
      </c>
      <c r="K90"/>
      <c r="L90" s="2"/>
      <c r="M90" s="5"/>
      <c r="N90" s="5"/>
      <c r="O90" s="5"/>
      <c r="P90" s="5"/>
    </row>
    <row r="91" spans="1:24" x14ac:dyDescent="0.25">
      <c r="D91" s="17" t="e">
        <f>SUM(D90:E90)</f>
        <v>#DIV/0!</v>
      </c>
      <c r="E91" s="17" t="e">
        <f>SUM(I90:J90)</f>
        <v>#DIV/0!</v>
      </c>
      <c r="N91" s="5"/>
    </row>
    <row r="92" spans="1:24" x14ac:dyDescent="0.25">
      <c r="N92" s="5"/>
    </row>
    <row r="93" spans="1:24" x14ac:dyDescent="0.25">
      <c r="N93" s="5"/>
    </row>
    <row r="94" spans="1:24" x14ac:dyDescent="0.25">
      <c r="N94" s="5"/>
    </row>
    <row r="95" spans="1:24" x14ac:dyDescent="0.25">
      <c r="L95" t="s">
        <v>8</v>
      </c>
      <c r="N95" s="5"/>
    </row>
    <row r="96" spans="1:24" x14ac:dyDescent="0.25">
      <c r="G96" t="s">
        <v>11</v>
      </c>
      <c r="K96" s="1" t="str">
        <f>K3</f>
        <v>Comparison 1</v>
      </c>
      <c r="L96" s="17">
        <f>AVERAGE(L9:L42)</f>
        <v>32.142857142857139</v>
      </c>
      <c r="M96" s="9"/>
      <c r="N96" s="5"/>
    </row>
    <row r="97" spans="1:14" x14ac:dyDescent="0.25">
      <c r="K97" s="1" t="str">
        <f>K4</f>
        <v>Comparison 2</v>
      </c>
      <c r="L97" s="17" t="e">
        <f>AVERAGE(L52:L85)</f>
        <v>#DIV/0!</v>
      </c>
      <c r="M97" s="9"/>
      <c r="N97" s="5"/>
    </row>
    <row r="98" spans="1:14" x14ac:dyDescent="0.25">
      <c r="L98" s="17"/>
      <c r="M98" s="9"/>
      <c r="N98" s="5"/>
    </row>
    <row r="99" spans="1:14" x14ac:dyDescent="0.25">
      <c r="L99" s="17"/>
      <c r="M99" s="9"/>
      <c r="N99" s="5"/>
    </row>
    <row r="100" spans="1:14" x14ac:dyDescent="0.25">
      <c r="G100" t="s">
        <v>10</v>
      </c>
      <c r="K100" s="1" t="str">
        <f>K3</f>
        <v>Comparison 1</v>
      </c>
      <c r="L100" s="17">
        <f>STDEV(L9:L42)</f>
        <v>30.572763655761001</v>
      </c>
      <c r="M100" s="9"/>
      <c r="N100" s="5"/>
    </row>
    <row r="101" spans="1:14" x14ac:dyDescent="0.25">
      <c r="K101" s="1" t="str">
        <f>K4</f>
        <v>Comparison 2</v>
      </c>
      <c r="L101" s="17" t="e">
        <f>STDEV(L52:L85)</f>
        <v>#DIV/0!</v>
      </c>
      <c r="M101" s="9"/>
      <c r="N101" s="5"/>
    </row>
    <row r="102" spans="1:14" x14ac:dyDescent="0.25">
      <c r="K102"/>
      <c r="L102" s="5"/>
      <c r="M102" s="5"/>
      <c r="N102" s="5"/>
    </row>
    <row r="103" spans="1:14" x14ac:dyDescent="0.25">
      <c r="K103"/>
      <c r="L103" s="5"/>
      <c r="M103" s="5"/>
      <c r="N103" s="5"/>
    </row>
    <row r="104" spans="1:14" x14ac:dyDescent="0.25">
      <c r="G104" t="s">
        <v>9</v>
      </c>
      <c r="K104" s="1"/>
      <c r="L104" s="9" t="e">
        <f>IF(TTEST(L9:L42,L52:L85,2,2)&lt;0.001,"&lt;0.001",TTEST(L9:L42,L52:L85,2,2))</f>
        <v>#DIV/0!</v>
      </c>
      <c r="M104" s="5"/>
      <c r="N104" s="5"/>
    </row>
    <row r="107" spans="1:14" x14ac:dyDescent="0.25">
      <c r="L107" s="19">
        <f>PERCENTILE(L9:L42,0.05)</f>
        <v>0.87500000000000022</v>
      </c>
      <c r="M107" s="19" t="e">
        <f>PERCENTILE(L52:L85,0.05)</f>
        <v>#NUM!</v>
      </c>
    </row>
    <row r="108" spans="1:14" x14ac:dyDescent="0.25">
      <c r="L108" s="19">
        <f>_xlfn.QUARTILE.EXC(L9:L42,1)</f>
        <v>4.375</v>
      </c>
      <c r="M108" s="19" t="e">
        <f>_xlfn.QUARTILE.EXC(L52:L85,1)</f>
        <v>#NUM!</v>
      </c>
    </row>
    <row r="109" spans="1:14" x14ac:dyDescent="0.25">
      <c r="A109">
        <v>1</v>
      </c>
      <c r="B109" t="str">
        <f t="shared" ref="B109:C133" si="47">IF(B9="","",B9)</f>
        <v/>
      </c>
      <c r="C109" t="str">
        <f t="shared" si="47"/>
        <v/>
      </c>
      <c r="D109">
        <f t="shared" ref="D109:D133" si="48">IF(L9="","",L9)</f>
        <v>32.142857142857146</v>
      </c>
      <c r="E109" t="str">
        <f t="shared" ref="E109:E133" si="49">IF(L52="","",L52)</f>
        <v/>
      </c>
      <c r="L109" s="19">
        <f>_xlfn.QUARTILE.EXC(L9:L42,2)</f>
        <v>27.321428571428573</v>
      </c>
      <c r="M109" s="19" t="e">
        <f>_xlfn.QUARTILE.EXC(L52:L85,2)</f>
        <v>#NUM!</v>
      </c>
    </row>
    <row r="110" spans="1:14" x14ac:dyDescent="0.25">
      <c r="A110">
        <v>2</v>
      </c>
      <c r="B110" t="str">
        <f t="shared" si="47"/>
        <v/>
      </c>
      <c r="C110" t="str">
        <f t="shared" si="47"/>
        <v/>
      </c>
      <c r="D110">
        <f t="shared" si="48"/>
        <v>0</v>
      </c>
      <c r="E110" t="str">
        <f t="shared" si="49"/>
        <v/>
      </c>
      <c r="L110" s="19">
        <f>_xlfn.QUARTILE.EXC(L9:L42,3)</f>
        <v>56.875</v>
      </c>
      <c r="M110" s="19" t="e">
        <f>_xlfn.QUARTILE.EXC(L52:L85,3)</f>
        <v>#NUM!</v>
      </c>
    </row>
    <row r="111" spans="1:14" x14ac:dyDescent="0.25">
      <c r="A111">
        <v>3</v>
      </c>
      <c r="B111" t="str">
        <f t="shared" si="47"/>
        <v/>
      </c>
      <c r="C111" t="str">
        <f t="shared" si="47"/>
        <v/>
      </c>
      <c r="D111">
        <f t="shared" si="48"/>
        <v>2.5</v>
      </c>
      <c r="E111" t="str">
        <f t="shared" si="49"/>
        <v/>
      </c>
      <c r="L111" s="19">
        <f>PERCENTILE(L9:L42,0.95)</f>
        <v>78.749999999999986</v>
      </c>
      <c r="M111" s="19" t="e">
        <f>PERCENTILE(L52:L85,0.95)</f>
        <v>#NUM!</v>
      </c>
    </row>
    <row r="112" spans="1:14" x14ac:dyDescent="0.25">
      <c r="A112">
        <v>4</v>
      </c>
      <c r="B112" t="str">
        <f t="shared" si="47"/>
        <v/>
      </c>
      <c r="C112" t="str">
        <f t="shared" si="47"/>
        <v/>
      </c>
      <c r="D112">
        <f t="shared" si="48"/>
        <v>10</v>
      </c>
      <c r="E112" t="str">
        <f t="shared" si="49"/>
        <v/>
      </c>
      <c r="L112" s="19"/>
      <c r="M112" s="19"/>
    </row>
    <row r="113" spans="1:13" x14ac:dyDescent="0.25">
      <c r="A113">
        <v>5</v>
      </c>
      <c r="B113" t="str">
        <f t="shared" si="47"/>
        <v/>
      </c>
      <c r="C113" t="str">
        <f t="shared" si="47"/>
        <v/>
      </c>
      <c r="D113">
        <f t="shared" si="48"/>
        <v>22.5</v>
      </c>
      <c r="E113" t="str">
        <f t="shared" si="49"/>
        <v/>
      </c>
      <c r="J113"/>
      <c r="L113" s="20">
        <f>L108-L107</f>
        <v>3.5</v>
      </c>
      <c r="M113" s="20" t="e">
        <f>M108-M107</f>
        <v>#NUM!</v>
      </c>
    </row>
    <row r="114" spans="1:13" x14ac:dyDescent="0.25">
      <c r="A114">
        <v>6</v>
      </c>
      <c r="B114" t="str">
        <f t="shared" si="47"/>
        <v/>
      </c>
      <c r="C114" t="str">
        <f t="shared" si="47"/>
        <v/>
      </c>
      <c r="D114">
        <f t="shared" si="48"/>
        <v>40</v>
      </c>
      <c r="E114" t="str">
        <f t="shared" si="49"/>
        <v/>
      </c>
      <c r="J114"/>
      <c r="L114" s="20">
        <f>L108</f>
        <v>4.375</v>
      </c>
      <c r="M114" s="20" t="e">
        <f>M108</f>
        <v>#NUM!</v>
      </c>
    </row>
    <row r="115" spans="1:13" x14ac:dyDescent="0.25">
      <c r="A115">
        <v>7</v>
      </c>
      <c r="B115" t="str">
        <f t="shared" si="47"/>
        <v/>
      </c>
      <c r="C115" t="str">
        <f t="shared" si="47"/>
        <v/>
      </c>
      <c r="D115">
        <f t="shared" si="48"/>
        <v>62.5</v>
      </c>
      <c r="E115" t="str">
        <f t="shared" si="49"/>
        <v/>
      </c>
      <c r="J115"/>
      <c r="L115" s="20">
        <f t="shared" ref="L115:M117" si="50">L109-L108</f>
        <v>22.946428571428573</v>
      </c>
      <c r="M115" s="20" t="e">
        <f t="shared" si="50"/>
        <v>#NUM!</v>
      </c>
    </row>
    <row r="116" spans="1:13" x14ac:dyDescent="0.25">
      <c r="A116">
        <v>8</v>
      </c>
      <c r="B116" t="str">
        <f t="shared" si="47"/>
        <v/>
      </c>
      <c r="C116" t="str">
        <f t="shared" si="47"/>
        <v/>
      </c>
      <c r="D116">
        <f t="shared" si="48"/>
        <v>87.5</v>
      </c>
      <c r="E116" t="str">
        <f t="shared" si="49"/>
        <v/>
      </c>
      <c r="J116"/>
      <c r="K116" s="4"/>
      <c r="L116" s="20">
        <f t="shared" si="50"/>
        <v>29.553571428571427</v>
      </c>
      <c r="M116" s="20" t="e">
        <f t="shared" si="50"/>
        <v>#NUM!</v>
      </c>
    </row>
    <row r="117" spans="1:13" x14ac:dyDescent="0.25">
      <c r="A117">
        <v>9</v>
      </c>
      <c r="B117" t="str">
        <f t="shared" si="47"/>
        <v/>
      </c>
      <c r="C117" t="str">
        <f t="shared" si="47"/>
        <v/>
      </c>
      <c r="D117" t="str">
        <f t="shared" si="48"/>
        <v/>
      </c>
      <c r="E117" t="str">
        <f t="shared" si="49"/>
        <v/>
      </c>
      <c r="L117" s="20">
        <f t="shared" si="50"/>
        <v>21.874999999999986</v>
      </c>
      <c r="M117" s="20" t="e">
        <f t="shared" si="50"/>
        <v>#NUM!</v>
      </c>
    </row>
    <row r="118" spans="1:13" x14ac:dyDescent="0.25">
      <c r="A118">
        <v>10</v>
      </c>
      <c r="B118" t="str">
        <f t="shared" si="47"/>
        <v/>
      </c>
      <c r="C118" t="str">
        <f t="shared" si="47"/>
        <v/>
      </c>
      <c r="D118" t="str">
        <f t="shared" si="48"/>
        <v/>
      </c>
      <c r="E118" t="str">
        <f t="shared" si="49"/>
        <v/>
      </c>
    </row>
    <row r="119" spans="1:13" x14ac:dyDescent="0.25">
      <c r="A119">
        <v>11</v>
      </c>
      <c r="B119" t="str">
        <f t="shared" si="47"/>
        <v/>
      </c>
      <c r="C119" t="str">
        <f t="shared" si="47"/>
        <v/>
      </c>
      <c r="D119" t="str">
        <f t="shared" si="48"/>
        <v/>
      </c>
      <c r="E119" t="str">
        <f t="shared" si="49"/>
        <v/>
      </c>
    </row>
    <row r="120" spans="1:13" x14ac:dyDescent="0.25">
      <c r="A120">
        <v>12</v>
      </c>
      <c r="B120" t="str">
        <f t="shared" si="47"/>
        <v/>
      </c>
      <c r="C120" t="str">
        <f t="shared" si="47"/>
        <v/>
      </c>
      <c r="D120" t="str">
        <f t="shared" si="48"/>
        <v/>
      </c>
      <c r="E120" t="str">
        <f t="shared" si="49"/>
        <v/>
      </c>
    </row>
    <row r="121" spans="1:13" x14ac:dyDescent="0.25">
      <c r="A121">
        <v>13</v>
      </c>
      <c r="B121" t="str">
        <f t="shared" si="47"/>
        <v/>
      </c>
      <c r="C121" t="str">
        <f t="shared" si="47"/>
        <v/>
      </c>
      <c r="D121" t="str">
        <f t="shared" si="48"/>
        <v/>
      </c>
      <c r="E121" t="str">
        <f t="shared" si="49"/>
        <v/>
      </c>
    </row>
    <row r="122" spans="1:13" x14ac:dyDescent="0.25">
      <c r="A122">
        <v>14</v>
      </c>
      <c r="B122" t="str">
        <f t="shared" si="47"/>
        <v/>
      </c>
      <c r="C122" t="str">
        <f t="shared" si="47"/>
        <v/>
      </c>
      <c r="D122" t="str">
        <f t="shared" si="48"/>
        <v/>
      </c>
      <c r="E122" t="str">
        <f t="shared" si="49"/>
        <v/>
      </c>
    </row>
    <row r="123" spans="1:13" x14ac:dyDescent="0.25">
      <c r="A123">
        <v>15</v>
      </c>
      <c r="B123" t="str">
        <f t="shared" si="47"/>
        <v/>
      </c>
      <c r="C123" t="str">
        <f t="shared" si="47"/>
        <v/>
      </c>
      <c r="D123" t="str">
        <f t="shared" si="48"/>
        <v/>
      </c>
      <c r="E123" t="str">
        <f t="shared" si="49"/>
        <v/>
      </c>
    </row>
    <row r="124" spans="1:13" x14ac:dyDescent="0.25">
      <c r="A124">
        <v>16</v>
      </c>
      <c r="B124" t="str">
        <f t="shared" si="47"/>
        <v/>
      </c>
      <c r="C124" t="str">
        <f t="shared" si="47"/>
        <v/>
      </c>
      <c r="D124" t="str">
        <f t="shared" si="48"/>
        <v/>
      </c>
      <c r="E124" t="str">
        <f t="shared" si="49"/>
        <v/>
      </c>
    </row>
    <row r="125" spans="1:13" x14ac:dyDescent="0.25">
      <c r="A125">
        <v>17</v>
      </c>
      <c r="B125" t="str">
        <f t="shared" si="47"/>
        <v/>
      </c>
      <c r="C125" t="str">
        <f t="shared" si="47"/>
        <v/>
      </c>
      <c r="D125" t="str">
        <f t="shared" si="48"/>
        <v/>
      </c>
      <c r="E125" t="str">
        <f t="shared" si="49"/>
        <v/>
      </c>
    </row>
    <row r="126" spans="1:13" x14ac:dyDescent="0.25">
      <c r="A126">
        <v>18</v>
      </c>
      <c r="B126" t="str">
        <f t="shared" si="47"/>
        <v/>
      </c>
      <c r="C126" t="str">
        <f t="shared" si="47"/>
        <v/>
      </c>
      <c r="D126" t="str">
        <f t="shared" si="48"/>
        <v/>
      </c>
      <c r="E126" t="str">
        <f t="shared" si="49"/>
        <v/>
      </c>
    </row>
    <row r="127" spans="1:13" x14ac:dyDescent="0.25">
      <c r="A127">
        <v>19</v>
      </c>
      <c r="B127" t="str">
        <f t="shared" si="47"/>
        <v/>
      </c>
      <c r="C127" t="str">
        <f t="shared" si="47"/>
        <v/>
      </c>
      <c r="D127" t="str">
        <f t="shared" si="48"/>
        <v/>
      </c>
      <c r="E127" t="str">
        <f t="shared" si="49"/>
        <v/>
      </c>
    </row>
    <row r="128" spans="1:13" x14ac:dyDescent="0.25">
      <c r="A128">
        <v>20</v>
      </c>
      <c r="B128" t="str">
        <f t="shared" si="47"/>
        <v/>
      </c>
      <c r="C128" t="str">
        <f t="shared" si="47"/>
        <v/>
      </c>
      <c r="D128" t="str">
        <f t="shared" si="48"/>
        <v/>
      </c>
      <c r="E128" t="str">
        <f t="shared" si="49"/>
        <v/>
      </c>
    </row>
    <row r="129" spans="1:11" x14ac:dyDescent="0.25">
      <c r="A129">
        <v>21</v>
      </c>
      <c r="B129" t="str">
        <f t="shared" si="47"/>
        <v/>
      </c>
      <c r="C129" t="str">
        <f t="shared" si="47"/>
        <v/>
      </c>
      <c r="D129" t="str">
        <f t="shared" si="48"/>
        <v/>
      </c>
      <c r="E129" t="str">
        <f t="shared" si="49"/>
        <v/>
      </c>
    </row>
    <row r="130" spans="1:11" x14ac:dyDescent="0.25">
      <c r="A130">
        <v>22</v>
      </c>
      <c r="B130" t="str">
        <f t="shared" si="47"/>
        <v/>
      </c>
      <c r="C130" t="str">
        <f t="shared" si="47"/>
        <v/>
      </c>
      <c r="D130" t="str">
        <f t="shared" si="48"/>
        <v/>
      </c>
      <c r="E130" t="str">
        <f t="shared" si="49"/>
        <v/>
      </c>
    </row>
    <row r="131" spans="1:11" x14ac:dyDescent="0.25">
      <c r="A131">
        <v>23</v>
      </c>
      <c r="B131" t="str">
        <f t="shared" si="47"/>
        <v/>
      </c>
      <c r="C131" t="str">
        <f t="shared" si="47"/>
        <v/>
      </c>
      <c r="D131" t="str">
        <f t="shared" si="48"/>
        <v/>
      </c>
      <c r="E131" t="str">
        <f t="shared" si="49"/>
        <v/>
      </c>
      <c r="J131"/>
      <c r="K131"/>
    </row>
    <row r="132" spans="1:11" x14ac:dyDescent="0.25">
      <c r="A132">
        <v>24</v>
      </c>
      <c r="B132" t="str">
        <f t="shared" si="47"/>
        <v/>
      </c>
      <c r="C132" t="str">
        <f t="shared" si="47"/>
        <v/>
      </c>
      <c r="D132" t="str">
        <f t="shared" si="48"/>
        <v/>
      </c>
      <c r="E132" t="str">
        <f t="shared" si="49"/>
        <v/>
      </c>
      <c r="J132"/>
      <c r="K132"/>
    </row>
    <row r="133" spans="1:11" x14ac:dyDescent="0.25">
      <c r="A133">
        <v>25</v>
      </c>
      <c r="B133" t="str">
        <f t="shared" si="47"/>
        <v/>
      </c>
      <c r="C133" t="str">
        <f t="shared" si="47"/>
        <v/>
      </c>
      <c r="D133" t="str">
        <f t="shared" si="48"/>
        <v/>
      </c>
      <c r="E133" t="str">
        <f t="shared" si="49"/>
        <v/>
      </c>
      <c r="J133"/>
      <c r="K133"/>
    </row>
  </sheetData>
  <mergeCells count="3">
    <mergeCell ref="K2:L2"/>
    <mergeCell ref="N2:P2"/>
    <mergeCell ref="R7:X7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5</vt:i4>
      </vt:variant>
    </vt:vector>
  </HeadingPairs>
  <TitlesOfParts>
    <vt:vector size="7" baseType="lpstr">
      <vt:lpstr>README</vt:lpstr>
      <vt:lpstr>DAMAGE_ESTIMATES</vt:lpstr>
      <vt:lpstr>pct_dist</vt:lpstr>
      <vt:lpstr>dist</vt:lpstr>
      <vt:lpstr>individ</vt:lpstr>
      <vt:lpstr>BOX</vt:lpstr>
      <vt:lpstr>BAR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Frost</dc:creator>
  <cp:lastModifiedBy>Microsoft Office User</cp:lastModifiedBy>
  <dcterms:created xsi:type="dcterms:W3CDTF">2010-06-15T14:58:22Z</dcterms:created>
  <dcterms:modified xsi:type="dcterms:W3CDTF">2021-03-24T17:30:00Z</dcterms:modified>
</cp:coreProperties>
</file>